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460" tabRatio="984" activeTab="0"/>
  </bookViews>
  <sheets>
    <sheet name="2016" sheetId="1" r:id="rId1"/>
  </sheets>
  <definedNames>
    <definedName name="a">#REF!</definedName>
    <definedName name="a_1">'2016'!$H$7:$H$43</definedName>
    <definedName name="aa">#REF!</definedName>
    <definedName name="aa_1">'2016'!$E$7:$E$43</definedName>
    <definedName name="Alunni">#REF!</definedName>
    <definedName name="Alunni_1">'2016'!$C$7:$C$43</definedName>
    <definedName name="_xlnm.Print_Area" localSheetId="0">'2016'!$B$1:$L$44</definedName>
    <definedName name="Avanzo">#REF!</definedName>
    <definedName name="Avanzo_1">'2016'!#REF!</definedName>
    <definedName name="b">#REF!</definedName>
    <definedName name="b_1">'2016'!$I$7:$I$43</definedName>
    <definedName name="c_">#REF!</definedName>
    <definedName name="c__1">'2016'!$J$7:$J$43</definedName>
    <definedName name="d">#REF!</definedName>
    <definedName name="d_1">'2016'!$L$7:$L$43</definedName>
    <definedName name="Data">#REF!</definedName>
    <definedName name="Data_1">'2016'!#REF!</definedName>
    <definedName name="Determinazione">#REF!</definedName>
    <definedName name="Determinazione_1">'2016'!#REF!</definedName>
    <definedName name="Excel_BuiltIn_Print_Titles_1_1">'2016'!$B$6:$IV$6</definedName>
    <definedName name="Scuola">#REF!</definedName>
    <definedName name="Scuola_1">'2016'!$B$7:$B$43</definedName>
    <definedName name="Scuole_2001">#REF!</definedName>
    <definedName name="Scuole_2001_1">'2016'!$B$6:$L$43</definedName>
    <definedName name="Somma">#REF!</definedName>
    <definedName name="Somma_1">'2016'!#REF!</definedName>
    <definedName name="Succursale">#REF!</definedName>
    <definedName name="Succursale_1">'2016'!$D$7:$D$43</definedName>
    <definedName name="_xlnm.Print_Titles" localSheetId="0">'2016'!$6:$6</definedName>
    <definedName name="Totale">#REF!</definedName>
    <definedName name="Totale_1">'2016'!#REF!</definedName>
  </definedNames>
  <calcPr fullCalcOnLoad="1" fullPrecision="0"/>
</workbook>
</file>

<file path=xl/sharedStrings.xml><?xml version="1.0" encoding="utf-8"?>
<sst xmlns="http://schemas.openxmlformats.org/spreadsheetml/2006/main" count="63" uniqueCount="61">
  <si>
    <t>Importo totale da ripartire</t>
  </si>
  <si>
    <t>Contr.Fisso</t>
  </si>
  <si>
    <t>Presenza</t>
  </si>
  <si>
    <t xml:space="preserve">Percentuale </t>
  </si>
  <si>
    <t>Percentuale</t>
  </si>
  <si>
    <t xml:space="preserve">Totale per </t>
  </si>
  <si>
    <t>palestra/e interne</t>
  </si>
  <si>
    <t>su popol.</t>
  </si>
  <si>
    <t>succurs.</t>
  </si>
  <si>
    <t xml:space="preserve"> tipologia scuola</t>
  </si>
  <si>
    <t>Istituto</t>
  </si>
  <si>
    <t>5%</t>
  </si>
  <si>
    <t>63%</t>
  </si>
  <si>
    <t>10%</t>
  </si>
  <si>
    <t>2%</t>
  </si>
  <si>
    <t>n°</t>
  </si>
  <si>
    <t>Scuola</t>
  </si>
  <si>
    <t>Alunni</t>
  </si>
  <si>
    <t>Succ.</t>
  </si>
  <si>
    <t>Palestre</t>
  </si>
  <si>
    <t>Diff.Tipo Scuola</t>
  </si>
  <si>
    <t>Totale</t>
  </si>
  <si>
    <t>Agnoletti - Liceo Scientifico - Sesto Fiorentino</t>
  </si>
  <si>
    <t>Alberti - Liceo Artistico - Firenze</t>
  </si>
  <si>
    <t>Balducci - L. S. e I.T. - Pontassieve</t>
  </si>
  <si>
    <t>Buontalenti - I.P.A.R - Firenze</t>
  </si>
  <si>
    <t>Calamandrei - I.T. - Sesto Fiorentino</t>
  </si>
  <si>
    <t>Castelnuovo - Liceo Scientifico - Firenze</t>
  </si>
  <si>
    <t>Cellini - Tornabuoni - I.P.I.A. e S.C.eT. - Firenze</t>
  </si>
  <si>
    <r>
      <rPr>
        <sz val="10"/>
        <rFont val="Arial"/>
        <family val="2"/>
      </rPr>
      <t>Chini - I.P.I.A. - Borgo San Lorenzo</t>
    </r>
    <r>
      <rPr>
        <sz val="14"/>
        <color indexed="10"/>
        <rFont val="Arial"/>
        <family val="2"/>
      </rPr>
      <t xml:space="preserve"> </t>
    </r>
  </si>
  <si>
    <t xml:space="preserve">Dante -  Liceo Classico </t>
  </si>
  <si>
    <t xml:space="preserve">Galilei - I.T.C. - Firenze </t>
  </si>
  <si>
    <r>
      <rPr>
        <sz val="10"/>
        <rFont val="Arial"/>
        <family val="2"/>
      </rPr>
      <t>Galileo - Liceo Classico - Firenze</t>
    </r>
    <r>
      <rPr>
        <sz val="10"/>
        <color indexed="10"/>
        <rFont val="Arial"/>
        <family val="2"/>
      </rPr>
      <t xml:space="preserve"> </t>
    </r>
  </si>
  <si>
    <r>
      <rPr>
        <sz val="10"/>
        <rFont val="Arial"/>
        <family val="2"/>
      </rPr>
      <t>ISIS Gobetti Volta</t>
    </r>
    <r>
      <rPr>
        <b/>
        <sz val="10"/>
        <rFont val="Arial"/>
        <family val="2"/>
      </rPr>
      <t xml:space="preserve"> (Liceo Gobetti) </t>
    </r>
    <r>
      <rPr>
        <sz val="10"/>
        <rFont val="Arial"/>
        <family val="2"/>
      </rPr>
      <t>- Bagno a Ripoli</t>
    </r>
  </si>
  <si>
    <t>Gramsci - Liceo Scientifico - Firenze</t>
  </si>
  <si>
    <t>Liceo Artistico P. Romana – Firenze-Sesto F.no</t>
  </si>
  <si>
    <t>Istituto Tecnico Agrario e Prof. Agric.</t>
  </si>
  <si>
    <t>L. da Vinci - Liceo Scientifico - Firenze</t>
  </si>
  <si>
    <t>Machiavelli - Capponi - Lic. Classico e Ist. Magistr.</t>
  </si>
  <si>
    <t xml:space="preserve">Meucci - I.T.I. - Firenze </t>
  </si>
  <si>
    <t>Michelangiolo - Liceo Classico - Firenze</t>
  </si>
  <si>
    <t xml:space="preserve">Morante - Conti - I.T.F. e I.P.S.S. e Nicolodi I.P.I.A. Ciechi- Firenze </t>
  </si>
  <si>
    <t>Russell - Newton - Ist.Istr.Sup.T. e Sc.- Scandicci</t>
  </si>
  <si>
    <t xml:space="preserve">Pascoli - Istituto Magistrale - Firenze </t>
  </si>
  <si>
    <t xml:space="preserve">Peano - I.T.C. - Firenze </t>
  </si>
  <si>
    <t>Polo - I.T.T. - Firenze</t>
  </si>
  <si>
    <t>Rodolico - Liceo Scientifico - Firenze</t>
  </si>
  <si>
    <t>S.S. Annunziata - Liceo Classico - Firenze</t>
  </si>
  <si>
    <t>Saffi - I.P.A.R. - Firenze</t>
  </si>
  <si>
    <t xml:space="preserve"> </t>
  </si>
  <si>
    <t>Salvemini - Duca d'Aosta I.T.G. e C. - Firenze</t>
  </si>
  <si>
    <t>Sassetti - Peruzzi - I.P.S.C.T. - Firenze</t>
  </si>
  <si>
    <t>Ulivi - Liceo Scientifico e I.T. - Borgo S. Lorenzo</t>
  </si>
  <si>
    <t>Vasari - I.T.G. - Figline Valdarno</t>
  </si>
  <si>
    <t>Checchi - I.P.S.C.T. - I.T.C. L. Scientifico -Fucecchio</t>
  </si>
  <si>
    <t>Enriques L. Scientifico - Castelfiorentno</t>
  </si>
  <si>
    <t xml:space="preserve">Fermi - Da Vinci I.T.G. I.T.C. - Empoli </t>
  </si>
  <si>
    <t>Ferraris - Brunelleschi I.T.G. - Empoli</t>
  </si>
  <si>
    <t>Pontormo L. Scientifico - Empoli</t>
  </si>
  <si>
    <t>Virgilio L. Classico, Linguist, Artistico - Empoli</t>
  </si>
  <si>
    <t>,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</si>
</sst>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2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9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75" zoomScaleNormal="75" workbookViewId="0" topLeftCell="A28">
      <selection activeCell="L43" sqref="L43"/>
    </sheetView>
  </sheetViews>
  <sheetFormatPr defaultColWidth="9.140625" defaultRowHeight="17.25" customHeight="1"/>
  <cols>
    <col min="1" max="1" width="6.28125" style="0" customWidth="1"/>
    <col min="2" max="2" width="35.28125" style="0" customWidth="1"/>
    <col min="3" max="3" width="8.421875" style="0" customWidth="1"/>
    <col min="4" max="4" width="5.8515625" style="0" customWidth="1"/>
    <col min="5" max="5" width="11.140625" style="0" customWidth="1"/>
    <col min="6" max="6" width="8.421875" style="0" customWidth="1"/>
    <col min="7" max="7" width="13.8515625" style="0" bestFit="1" customWidth="1"/>
    <col min="8" max="8" width="13.57421875" style="0" customWidth="1"/>
    <col min="9" max="9" width="15.140625" style="0" customWidth="1"/>
    <col min="10" max="10" width="13.421875" style="0" bestFit="1" customWidth="1"/>
    <col min="11" max="11" width="13.28125" style="0" customWidth="1"/>
    <col min="12" max="12" width="21.8515625" style="0" customWidth="1"/>
    <col min="13" max="13" width="21.00390625" style="0" customWidth="1"/>
  </cols>
  <sheetData>
    <row r="1" spans="1:12" ht="22.5" customHeight="1">
      <c r="A1" s="1"/>
      <c r="B1" s="2" t="s">
        <v>0</v>
      </c>
      <c r="C1" s="3"/>
      <c r="D1" s="3"/>
      <c r="E1" s="4">
        <v>700000</v>
      </c>
      <c r="F1" s="4"/>
      <c r="G1" s="4">
        <f>E1/100*20</f>
        <v>140000</v>
      </c>
      <c r="H1" s="4">
        <f>E1/100*5</f>
        <v>35000</v>
      </c>
      <c r="I1" s="4">
        <f>E1*63/100</f>
        <v>441000</v>
      </c>
      <c r="J1" s="4">
        <f>E1*10/100</f>
        <v>70000</v>
      </c>
      <c r="K1" s="4">
        <f>E1*2/100</f>
        <v>14000</v>
      </c>
      <c r="L1" s="5"/>
    </row>
    <row r="2" spans="1:12" ht="15.75" customHeight="1">
      <c r="A2" s="1"/>
      <c r="B2" s="44"/>
      <c r="C2" s="44"/>
      <c r="D2" s="44"/>
      <c r="E2" s="44"/>
      <c r="F2" s="44"/>
      <c r="G2" s="6" t="s">
        <v>1</v>
      </c>
      <c r="H2" s="6" t="s">
        <v>2</v>
      </c>
      <c r="I2" s="7" t="s">
        <v>3</v>
      </c>
      <c r="J2" s="8" t="s">
        <v>2</v>
      </c>
      <c r="K2" s="8" t="s">
        <v>4</v>
      </c>
      <c r="L2" s="9" t="s">
        <v>5</v>
      </c>
    </row>
    <row r="3" spans="1:12" ht="18.75" customHeight="1">
      <c r="A3" s="1"/>
      <c r="B3" s="10"/>
      <c r="C3" s="11"/>
      <c r="D3" s="11"/>
      <c r="E3" s="11"/>
      <c r="F3" s="11"/>
      <c r="G3" s="12"/>
      <c r="H3" s="6" t="s">
        <v>6</v>
      </c>
      <c r="I3" s="7" t="s">
        <v>7</v>
      </c>
      <c r="J3" s="8" t="s">
        <v>8</v>
      </c>
      <c r="K3" s="8" t="s">
        <v>9</v>
      </c>
      <c r="L3" s="9" t="s">
        <v>10</v>
      </c>
    </row>
    <row r="4" spans="1:12" ht="17.25" customHeight="1">
      <c r="A4" s="1"/>
      <c r="B4" s="11"/>
      <c r="C4" s="11"/>
      <c r="D4" s="11"/>
      <c r="E4" s="11"/>
      <c r="F4" s="11"/>
      <c r="G4" s="13">
        <v>0.2</v>
      </c>
      <c r="H4" s="13" t="s">
        <v>11</v>
      </c>
      <c r="I4" s="14" t="s">
        <v>12</v>
      </c>
      <c r="J4" s="15" t="s">
        <v>13</v>
      </c>
      <c r="K4" s="14" t="s">
        <v>14</v>
      </c>
      <c r="L4" s="12"/>
    </row>
    <row r="5" spans="1:12" ht="12.75" customHeight="1" hidden="1">
      <c r="A5" s="1"/>
      <c r="B5" s="16"/>
      <c r="C5" s="17"/>
      <c r="D5" s="17"/>
      <c r="E5" s="11"/>
      <c r="F5" s="11"/>
      <c r="G5" s="11"/>
      <c r="H5" s="18"/>
      <c r="I5" s="19"/>
      <c r="J5" s="20"/>
      <c r="K5" s="20"/>
      <c r="L5" s="18"/>
    </row>
    <row r="6" spans="1:12" s="26" customFormat="1" ht="23.25" customHeight="1">
      <c r="A6" s="1" t="s">
        <v>15</v>
      </c>
      <c r="B6" s="5" t="s">
        <v>16</v>
      </c>
      <c r="C6" s="21" t="s">
        <v>17</v>
      </c>
      <c r="D6" s="21" t="s">
        <v>18</v>
      </c>
      <c r="E6" s="21" t="s">
        <v>19</v>
      </c>
      <c r="F6" s="22" t="s">
        <v>20</v>
      </c>
      <c r="G6" s="5"/>
      <c r="H6" s="5"/>
      <c r="I6" s="23"/>
      <c r="J6" s="24"/>
      <c r="K6" s="24"/>
      <c r="L6" s="25" t="s">
        <v>21</v>
      </c>
    </row>
    <row r="7" spans="1:12" s="33" customFormat="1" ht="29.25" customHeight="1">
      <c r="A7" s="1">
        <v>1</v>
      </c>
      <c r="B7" s="27" t="s">
        <v>22</v>
      </c>
      <c r="C7" s="28">
        <v>902</v>
      </c>
      <c r="D7" s="28">
        <v>1</v>
      </c>
      <c r="E7" s="28">
        <v>1</v>
      </c>
      <c r="F7" s="29"/>
      <c r="G7" s="30">
        <f aca="true" t="shared" si="0" ref="G7:G33">$G$1/37</f>
        <v>3783.78</v>
      </c>
      <c r="H7" s="31">
        <f>$H$1/$E$44*E7</f>
        <v>1129.03</v>
      </c>
      <c r="I7" s="31">
        <f aca="true" t="shared" si="1" ref="I7:I43">$I$1/$C$44*C7</f>
        <v>9466.94</v>
      </c>
      <c r="J7" s="31">
        <f aca="true" t="shared" si="2" ref="J7:J43">$J$1/$D$44*D7</f>
        <v>2187.5</v>
      </c>
      <c r="K7" s="31">
        <f aca="true" t="shared" si="3" ref="K7:K43">$K$1/$F$44*F7</f>
        <v>0</v>
      </c>
      <c r="L7" s="32">
        <f aca="true" t="shared" si="4" ref="L7:L42">G7+H7+I7+J7+K7</f>
        <v>16567.25</v>
      </c>
    </row>
    <row r="8" spans="1:13" ht="29.25" customHeight="1">
      <c r="A8" s="1">
        <v>2</v>
      </c>
      <c r="B8" s="27" t="s">
        <v>23</v>
      </c>
      <c r="C8" s="28">
        <v>645</v>
      </c>
      <c r="D8" s="28">
        <v>1</v>
      </c>
      <c r="E8" s="28">
        <v>1</v>
      </c>
      <c r="F8" s="28">
        <v>1</v>
      </c>
      <c r="G8" s="31">
        <f t="shared" si="0"/>
        <v>3783.78</v>
      </c>
      <c r="H8" s="31">
        <f aca="true" t="shared" si="5" ref="H8:H43">$H$1/$E$44*E8</f>
        <v>1129.03</v>
      </c>
      <c r="I8" s="31">
        <f t="shared" si="1"/>
        <v>6769.6</v>
      </c>
      <c r="J8" s="31">
        <f t="shared" si="2"/>
        <v>2187.5</v>
      </c>
      <c r="K8" s="31">
        <f t="shared" si="3"/>
        <v>2000</v>
      </c>
      <c r="L8" s="32">
        <f t="shared" si="4"/>
        <v>15869.91</v>
      </c>
      <c r="M8" s="33"/>
    </row>
    <row r="9" spans="1:12" s="33" customFormat="1" ht="29.25" customHeight="1">
      <c r="A9" s="1">
        <v>3</v>
      </c>
      <c r="B9" s="27" t="s">
        <v>24</v>
      </c>
      <c r="C9" s="28">
        <v>1028</v>
      </c>
      <c r="D9" s="28">
        <v>0</v>
      </c>
      <c r="E9" s="28">
        <v>1</v>
      </c>
      <c r="F9" s="29"/>
      <c r="G9" s="30">
        <f t="shared" si="0"/>
        <v>3783.78</v>
      </c>
      <c r="H9" s="31">
        <f t="shared" si="5"/>
        <v>1129.03</v>
      </c>
      <c r="I9" s="31">
        <f t="shared" si="1"/>
        <v>10789.38</v>
      </c>
      <c r="J9" s="31">
        <f t="shared" si="2"/>
        <v>0</v>
      </c>
      <c r="K9" s="31">
        <f t="shared" si="3"/>
        <v>0</v>
      </c>
      <c r="L9" s="32">
        <f t="shared" si="4"/>
        <v>15702.19</v>
      </c>
    </row>
    <row r="10" spans="1:12" ht="29.25" customHeight="1">
      <c r="A10" s="1">
        <v>4</v>
      </c>
      <c r="B10" s="27" t="s">
        <v>25</v>
      </c>
      <c r="C10" s="28">
        <v>1414</v>
      </c>
      <c r="D10" s="28">
        <v>1</v>
      </c>
      <c r="E10" s="28">
        <v>1</v>
      </c>
      <c r="F10" s="28">
        <v>1</v>
      </c>
      <c r="G10" s="31">
        <f t="shared" si="0"/>
        <v>3783.78</v>
      </c>
      <c r="H10" s="31">
        <f t="shared" si="5"/>
        <v>1129.03</v>
      </c>
      <c r="I10" s="31">
        <f t="shared" si="1"/>
        <v>14840.64</v>
      </c>
      <c r="J10" s="31">
        <f t="shared" si="2"/>
        <v>2187.5</v>
      </c>
      <c r="K10" s="31">
        <f t="shared" si="3"/>
        <v>2000</v>
      </c>
      <c r="L10" s="32">
        <f t="shared" si="4"/>
        <v>23940.95</v>
      </c>
    </row>
    <row r="11" spans="1:12" s="33" customFormat="1" ht="29.25" customHeight="1">
      <c r="A11" s="1">
        <v>5</v>
      </c>
      <c r="B11" s="27" t="s">
        <v>26</v>
      </c>
      <c r="C11" s="28">
        <v>1636</v>
      </c>
      <c r="D11" s="28">
        <v>2</v>
      </c>
      <c r="E11" s="28">
        <v>1</v>
      </c>
      <c r="F11" s="29"/>
      <c r="G11" s="30">
        <f t="shared" si="0"/>
        <v>3783.78</v>
      </c>
      <c r="H11" s="31">
        <f t="shared" si="5"/>
        <v>1129.03</v>
      </c>
      <c r="I11" s="31">
        <f t="shared" si="1"/>
        <v>17170.64</v>
      </c>
      <c r="J11" s="31">
        <f t="shared" si="2"/>
        <v>4375</v>
      </c>
      <c r="K11" s="31">
        <f t="shared" si="3"/>
        <v>0</v>
      </c>
      <c r="L11" s="32">
        <f t="shared" si="4"/>
        <v>26458.45</v>
      </c>
    </row>
    <row r="12" spans="1:12" ht="29.25" customHeight="1">
      <c r="A12" s="1">
        <v>6</v>
      </c>
      <c r="B12" s="27" t="s">
        <v>27</v>
      </c>
      <c r="C12" s="28">
        <v>1245</v>
      </c>
      <c r="D12" s="28">
        <v>1</v>
      </c>
      <c r="E12" s="28">
        <v>1</v>
      </c>
      <c r="F12" s="29"/>
      <c r="G12" s="30">
        <f t="shared" si="0"/>
        <v>3783.78</v>
      </c>
      <c r="H12" s="31">
        <f t="shared" si="5"/>
        <v>1129.03</v>
      </c>
      <c r="I12" s="31">
        <f t="shared" si="1"/>
        <v>13066.9</v>
      </c>
      <c r="J12" s="31">
        <f t="shared" si="2"/>
        <v>2187.5</v>
      </c>
      <c r="K12" s="31">
        <f t="shared" si="3"/>
        <v>0</v>
      </c>
      <c r="L12" s="32">
        <f t="shared" si="4"/>
        <v>20167.21</v>
      </c>
    </row>
    <row r="13" spans="1:12" ht="29.25" customHeight="1">
      <c r="A13" s="1">
        <v>7</v>
      </c>
      <c r="B13" s="27" t="s">
        <v>28</v>
      </c>
      <c r="C13" s="28">
        <v>1015</v>
      </c>
      <c r="D13" s="28">
        <v>0</v>
      </c>
      <c r="E13" s="28">
        <v>0</v>
      </c>
      <c r="F13" s="29"/>
      <c r="G13" s="30">
        <f t="shared" si="0"/>
        <v>3783.78</v>
      </c>
      <c r="H13" s="31">
        <f t="shared" si="5"/>
        <v>0</v>
      </c>
      <c r="I13" s="31">
        <f t="shared" si="1"/>
        <v>10652.93</v>
      </c>
      <c r="J13" s="31">
        <f t="shared" si="2"/>
        <v>0</v>
      </c>
      <c r="K13" s="31">
        <f t="shared" si="3"/>
        <v>0</v>
      </c>
      <c r="L13" s="32">
        <f t="shared" si="4"/>
        <v>14436.71</v>
      </c>
    </row>
    <row r="14" spans="1:12" s="33" customFormat="1" ht="29.25" customHeight="1">
      <c r="A14" s="1">
        <v>8</v>
      </c>
      <c r="B14" s="27" t="s">
        <v>29</v>
      </c>
      <c r="C14" s="28">
        <v>998</v>
      </c>
      <c r="D14" s="28">
        <v>1</v>
      </c>
      <c r="E14" s="28">
        <v>0</v>
      </c>
      <c r="F14" s="28">
        <v>1</v>
      </c>
      <c r="G14" s="31">
        <f t="shared" si="0"/>
        <v>3783.78</v>
      </c>
      <c r="H14" s="31">
        <f t="shared" si="5"/>
        <v>0</v>
      </c>
      <c r="I14" s="31">
        <f t="shared" si="1"/>
        <v>10474.51</v>
      </c>
      <c r="J14" s="31">
        <f t="shared" si="2"/>
        <v>2187.5</v>
      </c>
      <c r="K14" s="31">
        <f t="shared" si="3"/>
        <v>2000</v>
      </c>
      <c r="L14" s="32">
        <f t="shared" si="4"/>
        <v>18445.79</v>
      </c>
    </row>
    <row r="15" spans="1:12" ht="29.25" customHeight="1">
      <c r="A15" s="1">
        <v>9</v>
      </c>
      <c r="B15" s="27" t="s">
        <v>30</v>
      </c>
      <c r="C15" s="28">
        <v>482</v>
      </c>
      <c r="D15" s="28">
        <v>0</v>
      </c>
      <c r="E15" s="28">
        <v>1</v>
      </c>
      <c r="F15" s="29"/>
      <c r="G15" s="30">
        <f t="shared" si="0"/>
        <v>3783.78</v>
      </c>
      <c r="H15" s="31">
        <f t="shared" si="5"/>
        <v>1129.03</v>
      </c>
      <c r="I15" s="31">
        <f t="shared" si="1"/>
        <v>5058.83</v>
      </c>
      <c r="J15" s="31">
        <f t="shared" si="2"/>
        <v>0</v>
      </c>
      <c r="K15" s="31">
        <f t="shared" si="3"/>
        <v>0</v>
      </c>
      <c r="L15" s="32">
        <f t="shared" si="4"/>
        <v>9971.64</v>
      </c>
    </row>
    <row r="16" spans="1:12" ht="29.25" customHeight="1">
      <c r="A16" s="1">
        <v>10</v>
      </c>
      <c r="B16" s="27" t="s">
        <v>31</v>
      </c>
      <c r="C16" s="28">
        <v>898</v>
      </c>
      <c r="D16" s="28">
        <v>0</v>
      </c>
      <c r="E16" s="28">
        <v>1</v>
      </c>
      <c r="F16" s="28"/>
      <c r="G16" s="30">
        <f t="shared" si="0"/>
        <v>3783.78</v>
      </c>
      <c r="H16" s="31">
        <f t="shared" si="5"/>
        <v>1129.03</v>
      </c>
      <c r="I16" s="31">
        <f t="shared" si="1"/>
        <v>9424.96</v>
      </c>
      <c r="J16" s="31">
        <f t="shared" si="2"/>
        <v>0</v>
      </c>
      <c r="K16" s="31">
        <f t="shared" si="3"/>
        <v>0</v>
      </c>
      <c r="L16" s="32">
        <f t="shared" si="4"/>
        <v>14337.77</v>
      </c>
    </row>
    <row r="17" spans="1:12" s="33" customFormat="1" ht="29.25" customHeight="1">
      <c r="A17" s="1">
        <v>11</v>
      </c>
      <c r="B17" s="27" t="s">
        <v>32</v>
      </c>
      <c r="C17" s="28">
        <v>722</v>
      </c>
      <c r="D17" s="28">
        <v>0</v>
      </c>
      <c r="E17" s="28">
        <v>1</v>
      </c>
      <c r="F17" s="29"/>
      <c r="G17" s="30">
        <f t="shared" si="0"/>
        <v>3783.78</v>
      </c>
      <c r="H17" s="31">
        <f t="shared" si="5"/>
        <v>1129.03</v>
      </c>
      <c r="I17" s="31">
        <f t="shared" si="1"/>
        <v>7577.75</v>
      </c>
      <c r="J17" s="31">
        <f t="shared" si="2"/>
        <v>0</v>
      </c>
      <c r="K17" s="31">
        <f t="shared" si="3"/>
        <v>0</v>
      </c>
      <c r="L17" s="32">
        <f t="shared" si="4"/>
        <v>12490.56</v>
      </c>
    </row>
    <row r="18" spans="1:12" s="33" customFormat="1" ht="29.25" customHeight="1">
      <c r="A18" s="1">
        <v>12</v>
      </c>
      <c r="B18" s="27" t="s">
        <v>33</v>
      </c>
      <c r="C18" s="28">
        <v>1890</v>
      </c>
      <c r="D18" s="28">
        <v>0</v>
      </c>
      <c r="E18" s="28">
        <v>1</v>
      </c>
      <c r="F18" s="29"/>
      <c r="G18" s="30">
        <f t="shared" si="0"/>
        <v>3783.78</v>
      </c>
      <c r="H18" s="31">
        <f t="shared" si="5"/>
        <v>1129.03</v>
      </c>
      <c r="I18" s="31">
        <f t="shared" si="1"/>
        <v>19836.5</v>
      </c>
      <c r="J18" s="31">
        <f t="shared" si="2"/>
        <v>0</v>
      </c>
      <c r="K18" s="31">
        <f t="shared" si="3"/>
        <v>0</v>
      </c>
      <c r="L18" s="32">
        <f t="shared" si="4"/>
        <v>24749.31</v>
      </c>
    </row>
    <row r="19" spans="1:12" s="33" customFormat="1" ht="29.25" customHeight="1">
      <c r="A19" s="1">
        <v>13</v>
      </c>
      <c r="B19" s="27" t="s">
        <v>34</v>
      </c>
      <c r="C19" s="28">
        <v>781</v>
      </c>
      <c r="D19" s="28">
        <v>0</v>
      </c>
      <c r="E19" s="28">
        <v>1</v>
      </c>
      <c r="F19" s="29"/>
      <c r="G19" s="30">
        <f t="shared" si="0"/>
        <v>3783.78</v>
      </c>
      <c r="H19" s="31">
        <f t="shared" si="5"/>
        <v>1129.03</v>
      </c>
      <c r="I19" s="31">
        <f t="shared" si="1"/>
        <v>8196.99</v>
      </c>
      <c r="J19" s="31">
        <f t="shared" si="2"/>
        <v>0</v>
      </c>
      <c r="K19" s="31">
        <f t="shared" si="3"/>
        <v>0</v>
      </c>
      <c r="L19" s="32">
        <f t="shared" si="4"/>
        <v>13109.8</v>
      </c>
    </row>
    <row r="20" spans="1:12" ht="29.25" customHeight="1">
      <c r="A20" s="1">
        <v>14</v>
      </c>
      <c r="B20" s="27" t="s">
        <v>35</v>
      </c>
      <c r="C20" s="28">
        <v>1618</v>
      </c>
      <c r="D20" s="28">
        <v>1</v>
      </c>
      <c r="E20" s="28">
        <v>0</v>
      </c>
      <c r="F20" s="28">
        <v>1</v>
      </c>
      <c r="G20" s="31">
        <f t="shared" si="0"/>
        <v>3783.78</v>
      </c>
      <c r="H20" s="31">
        <f t="shared" si="5"/>
        <v>0</v>
      </c>
      <c r="I20" s="31">
        <f t="shared" si="1"/>
        <v>16981.72</v>
      </c>
      <c r="J20" s="31">
        <f t="shared" si="2"/>
        <v>2187.5</v>
      </c>
      <c r="K20" s="31">
        <f t="shared" si="3"/>
        <v>2000</v>
      </c>
      <c r="L20" s="32">
        <f t="shared" si="4"/>
        <v>24953</v>
      </c>
    </row>
    <row r="21" spans="1:12" s="33" customFormat="1" ht="29.25" customHeight="1">
      <c r="A21" s="1">
        <v>15</v>
      </c>
      <c r="B21" s="27" t="s">
        <v>36</v>
      </c>
      <c r="C21" s="28">
        <v>1188</v>
      </c>
      <c r="D21" s="28">
        <v>1</v>
      </c>
      <c r="E21" s="28">
        <v>0</v>
      </c>
      <c r="F21" s="29"/>
      <c r="G21" s="30">
        <f t="shared" si="0"/>
        <v>3783.78</v>
      </c>
      <c r="H21" s="31">
        <f t="shared" si="5"/>
        <v>0</v>
      </c>
      <c r="I21" s="31">
        <f t="shared" si="1"/>
        <v>12468.66</v>
      </c>
      <c r="J21" s="31">
        <f t="shared" si="2"/>
        <v>2187.5</v>
      </c>
      <c r="K21" s="31">
        <f t="shared" si="3"/>
        <v>0</v>
      </c>
      <c r="L21" s="32">
        <f t="shared" si="4"/>
        <v>18439.94</v>
      </c>
    </row>
    <row r="22" spans="1:12" s="33" customFormat="1" ht="29.25" customHeight="1">
      <c r="A22" s="1">
        <v>16</v>
      </c>
      <c r="B22" s="27" t="s">
        <v>37</v>
      </c>
      <c r="C22" s="28">
        <v>1093</v>
      </c>
      <c r="D22" s="28">
        <v>0</v>
      </c>
      <c r="E22" s="28">
        <v>1</v>
      </c>
      <c r="F22" s="29"/>
      <c r="G22" s="30">
        <f t="shared" si="0"/>
        <v>3783.78</v>
      </c>
      <c r="H22" s="31">
        <f t="shared" si="5"/>
        <v>1129.03</v>
      </c>
      <c r="I22" s="31">
        <f t="shared" si="1"/>
        <v>11471.58</v>
      </c>
      <c r="J22" s="31">
        <f t="shared" si="2"/>
        <v>0</v>
      </c>
      <c r="K22" s="31">
        <f t="shared" si="3"/>
        <v>0</v>
      </c>
      <c r="L22" s="32">
        <f t="shared" si="4"/>
        <v>16384.39</v>
      </c>
    </row>
    <row r="23" spans="1:12" s="34" customFormat="1" ht="29.25" customHeight="1">
      <c r="A23" s="1">
        <v>17</v>
      </c>
      <c r="B23" s="27" t="s">
        <v>38</v>
      </c>
      <c r="C23" s="28">
        <v>1620</v>
      </c>
      <c r="D23" s="28">
        <v>1</v>
      </c>
      <c r="E23" s="28">
        <v>1</v>
      </c>
      <c r="F23" s="29"/>
      <c r="G23" s="30">
        <f t="shared" si="0"/>
        <v>3783.78</v>
      </c>
      <c r="H23" s="31">
        <f t="shared" si="5"/>
        <v>1129.03</v>
      </c>
      <c r="I23" s="31">
        <f t="shared" si="1"/>
        <v>17002.71</v>
      </c>
      <c r="J23" s="31">
        <f t="shared" si="2"/>
        <v>2187.5</v>
      </c>
      <c r="K23" s="31">
        <f t="shared" si="3"/>
        <v>0</v>
      </c>
      <c r="L23" s="32">
        <f t="shared" si="4"/>
        <v>24103.02</v>
      </c>
    </row>
    <row r="24" spans="1:12" ht="29.25" customHeight="1">
      <c r="A24" s="1">
        <v>18</v>
      </c>
      <c r="B24" s="27" t="s">
        <v>39</v>
      </c>
      <c r="C24" s="28">
        <v>1225</v>
      </c>
      <c r="D24" s="28">
        <v>0</v>
      </c>
      <c r="E24" s="28">
        <v>1</v>
      </c>
      <c r="F24" s="29"/>
      <c r="G24" s="30">
        <f t="shared" si="0"/>
        <v>3783.78</v>
      </c>
      <c r="H24" s="31">
        <f t="shared" si="5"/>
        <v>1129.03</v>
      </c>
      <c r="I24" s="31">
        <f t="shared" si="1"/>
        <v>12856.99</v>
      </c>
      <c r="J24" s="31">
        <f t="shared" si="2"/>
        <v>0</v>
      </c>
      <c r="K24" s="31">
        <f t="shared" si="3"/>
        <v>0</v>
      </c>
      <c r="L24" s="32">
        <f t="shared" si="4"/>
        <v>17769.8</v>
      </c>
    </row>
    <row r="25" spans="1:12" s="34" customFormat="1" ht="29.25" customHeight="1">
      <c r="A25" s="1">
        <v>19</v>
      </c>
      <c r="B25" s="27" t="s">
        <v>40</v>
      </c>
      <c r="C25" s="28">
        <v>716</v>
      </c>
      <c r="D25" s="28">
        <v>0</v>
      </c>
      <c r="E25" s="28">
        <v>1</v>
      </c>
      <c r="F25" s="29"/>
      <c r="G25" s="30">
        <f t="shared" si="0"/>
        <v>3783.78</v>
      </c>
      <c r="H25" s="31">
        <f t="shared" si="5"/>
        <v>1129.03</v>
      </c>
      <c r="I25" s="31">
        <f t="shared" si="1"/>
        <v>7514.78</v>
      </c>
      <c r="J25" s="31">
        <f t="shared" si="2"/>
        <v>0</v>
      </c>
      <c r="K25" s="31">
        <f t="shared" si="3"/>
        <v>0</v>
      </c>
      <c r="L25" s="32">
        <f t="shared" si="4"/>
        <v>12427.59</v>
      </c>
    </row>
    <row r="26" spans="1:12" s="33" customFormat="1" ht="29.25" customHeight="1">
      <c r="A26" s="1">
        <v>20</v>
      </c>
      <c r="B26" s="27" t="s">
        <v>41</v>
      </c>
      <c r="C26" s="28">
        <v>1207</v>
      </c>
      <c r="D26" s="28">
        <v>1</v>
      </c>
      <c r="E26" s="28">
        <v>1</v>
      </c>
      <c r="F26" s="29"/>
      <c r="G26" s="30">
        <f t="shared" si="0"/>
        <v>3783.78</v>
      </c>
      <c r="H26" s="31">
        <f t="shared" si="5"/>
        <v>1129.03</v>
      </c>
      <c r="I26" s="31">
        <f t="shared" si="1"/>
        <v>12668.07</v>
      </c>
      <c r="J26" s="31">
        <f t="shared" si="2"/>
        <v>2187.5</v>
      </c>
      <c r="K26" s="31">
        <f t="shared" si="3"/>
        <v>0</v>
      </c>
      <c r="L26" s="32">
        <f t="shared" si="4"/>
        <v>19768.38</v>
      </c>
    </row>
    <row r="27" spans="1:12" ht="29.25" customHeight="1">
      <c r="A27" s="1">
        <v>21</v>
      </c>
      <c r="B27" s="27" t="s">
        <v>42</v>
      </c>
      <c r="C27" s="28">
        <v>1810</v>
      </c>
      <c r="D27" s="28">
        <v>0</v>
      </c>
      <c r="E27" s="28">
        <v>1</v>
      </c>
      <c r="F27" s="29"/>
      <c r="G27" s="30">
        <f t="shared" si="0"/>
        <v>3783.78</v>
      </c>
      <c r="H27" s="31">
        <f t="shared" si="5"/>
        <v>1129.03</v>
      </c>
      <c r="I27" s="31">
        <f t="shared" si="1"/>
        <v>18996.86</v>
      </c>
      <c r="J27" s="31">
        <f t="shared" si="2"/>
        <v>0</v>
      </c>
      <c r="K27" s="31">
        <f t="shared" si="3"/>
        <v>0</v>
      </c>
      <c r="L27" s="32">
        <f t="shared" si="4"/>
        <v>23909.67</v>
      </c>
    </row>
    <row r="28" spans="1:12" s="33" customFormat="1" ht="29.25" customHeight="1">
      <c r="A28" s="1">
        <v>22</v>
      </c>
      <c r="B28" s="27" t="s">
        <v>43</v>
      </c>
      <c r="C28" s="28">
        <v>1147</v>
      </c>
      <c r="D28" s="28">
        <v>2</v>
      </c>
      <c r="E28" s="28">
        <v>1</v>
      </c>
      <c r="F28" s="29"/>
      <c r="G28" s="30">
        <f t="shared" si="0"/>
        <v>3783.78</v>
      </c>
      <c r="H28" s="31">
        <f t="shared" si="5"/>
        <v>1129.03</v>
      </c>
      <c r="I28" s="31">
        <f t="shared" si="1"/>
        <v>12038.34</v>
      </c>
      <c r="J28" s="31">
        <f t="shared" si="2"/>
        <v>4375</v>
      </c>
      <c r="K28" s="31">
        <f t="shared" si="3"/>
        <v>0</v>
      </c>
      <c r="L28" s="32">
        <f t="shared" si="4"/>
        <v>21326.15</v>
      </c>
    </row>
    <row r="29" spans="1:12" s="33" customFormat="1" ht="29.25" customHeight="1">
      <c r="A29" s="1">
        <v>23</v>
      </c>
      <c r="B29" s="27" t="s">
        <v>44</v>
      </c>
      <c r="C29" s="28">
        <v>830</v>
      </c>
      <c r="D29" s="28">
        <v>0</v>
      </c>
      <c r="E29" s="28">
        <v>1</v>
      </c>
      <c r="F29" s="29"/>
      <c r="G29" s="30">
        <f t="shared" si="0"/>
        <v>3783.78</v>
      </c>
      <c r="H29" s="31">
        <f t="shared" si="5"/>
        <v>1129.03</v>
      </c>
      <c r="I29" s="31">
        <f t="shared" si="1"/>
        <v>8711.27</v>
      </c>
      <c r="J29" s="31">
        <f t="shared" si="2"/>
        <v>0</v>
      </c>
      <c r="K29" s="31">
        <f t="shared" si="3"/>
        <v>0</v>
      </c>
      <c r="L29" s="32">
        <f t="shared" si="4"/>
        <v>13624.08</v>
      </c>
    </row>
    <row r="30" spans="1:12" ht="29.25" customHeight="1">
      <c r="A30" s="1">
        <v>24</v>
      </c>
      <c r="B30" s="27" t="s">
        <v>45</v>
      </c>
      <c r="C30" s="28">
        <v>1433</v>
      </c>
      <c r="D30" s="28">
        <v>1</v>
      </c>
      <c r="E30" s="28">
        <v>1</v>
      </c>
      <c r="F30" s="29"/>
      <c r="G30" s="30">
        <f t="shared" si="0"/>
        <v>3783.78</v>
      </c>
      <c r="H30" s="31">
        <f t="shared" si="5"/>
        <v>1129.03</v>
      </c>
      <c r="I30" s="31">
        <f t="shared" si="1"/>
        <v>15040.05</v>
      </c>
      <c r="J30" s="31">
        <f t="shared" si="2"/>
        <v>2187.5</v>
      </c>
      <c r="K30" s="31">
        <f t="shared" si="3"/>
        <v>0</v>
      </c>
      <c r="L30" s="32">
        <f t="shared" si="4"/>
        <v>22140.36</v>
      </c>
    </row>
    <row r="31" spans="1:12" s="34" customFormat="1" ht="29.25" customHeight="1">
      <c r="A31" s="1">
        <v>25</v>
      </c>
      <c r="B31" s="27" t="s">
        <v>46</v>
      </c>
      <c r="C31" s="28">
        <v>801</v>
      </c>
      <c r="D31" s="28">
        <v>2</v>
      </c>
      <c r="E31" s="28">
        <v>1</v>
      </c>
      <c r="F31" s="29"/>
      <c r="G31" s="30">
        <f t="shared" si="0"/>
        <v>3783.78</v>
      </c>
      <c r="H31" s="31">
        <f t="shared" si="5"/>
        <v>1129.03</v>
      </c>
      <c r="I31" s="31">
        <f t="shared" si="1"/>
        <v>8406.9</v>
      </c>
      <c r="J31" s="31">
        <f t="shared" si="2"/>
        <v>4375</v>
      </c>
      <c r="K31" s="31">
        <f t="shared" si="3"/>
        <v>0</v>
      </c>
      <c r="L31" s="32">
        <f t="shared" si="4"/>
        <v>17694.71</v>
      </c>
    </row>
    <row r="32" spans="1:12" ht="29.25" customHeight="1">
      <c r="A32" s="1">
        <v>26</v>
      </c>
      <c r="B32" s="27" t="s">
        <v>47</v>
      </c>
      <c r="C32" s="28">
        <v>467</v>
      </c>
      <c r="D32" s="28">
        <v>0</v>
      </c>
      <c r="E32" s="28">
        <v>1</v>
      </c>
      <c r="F32" s="29"/>
      <c r="G32" s="30">
        <f t="shared" si="0"/>
        <v>3783.78</v>
      </c>
      <c r="H32" s="31">
        <f t="shared" si="5"/>
        <v>1129.03</v>
      </c>
      <c r="I32" s="31">
        <f t="shared" si="1"/>
        <v>4901.4</v>
      </c>
      <c r="J32" s="31">
        <f t="shared" si="2"/>
        <v>0</v>
      </c>
      <c r="K32" s="31">
        <f t="shared" si="3"/>
        <v>0</v>
      </c>
      <c r="L32" s="32">
        <f>G32+H32+I32+J32+K32</f>
        <v>9814.21</v>
      </c>
    </row>
    <row r="33" spans="1:13" s="33" customFormat="1" ht="29.25" customHeight="1">
      <c r="A33" s="1">
        <v>27</v>
      </c>
      <c r="B33" s="27" t="s">
        <v>48</v>
      </c>
      <c r="C33" s="28">
        <v>1252</v>
      </c>
      <c r="D33" s="28">
        <v>1</v>
      </c>
      <c r="E33" s="28">
        <v>1</v>
      </c>
      <c r="F33" s="28">
        <v>1</v>
      </c>
      <c r="G33" s="31">
        <f t="shared" si="0"/>
        <v>3783.78</v>
      </c>
      <c r="H33" s="31">
        <f t="shared" si="5"/>
        <v>1129.03</v>
      </c>
      <c r="I33" s="31">
        <f t="shared" si="1"/>
        <v>13140.37</v>
      </c>
      <c r="J33" s="31">
        <f t="shared" si="2"/>
        <v>2187.5</v>
      </c>
      <c r="K33" s="31">
        <f t="shared" si="3"/>
        <v>2000</v>
      </c>
      <c r="L33" s="32">
        <f t="shared" si="4"/>
        <v>22240.68</v>
      </c>
      <c r="M33" s="33" t="s">
        <v>49</v>
      </c>
    </row>
    <row r="34" spans="1:12" s="34" customFormat="1" ht="29.25" customHeight="1">
      <c r="A34" s="1">
        <v>28</v>
      </c>
      <c r="B34" s="27" t="s">
        <v>50</v>
      </c>
      <c r="C34" s="28">
        <v>679</v>
      </c>
      <c r="D34" s="28">
        <v>0</v>
      </c>
      <c r="E34" s="28">
        <v>1</v>
      </c>
      <c r="F34" s="29"/>
      <c r="G34" s="30">
        <f aca="true" t="shared" si="6" ref="G34:G43">$G$1/37+0.01</f>
        <v>3783.79</v>
      </c>
      <c r="H34" s="31">
        <f t="shared" si="5"/>
        <v>1129.03</v>
      </c>
      <c r="I34" s="31">
        <f t="shared" si="1"/>
        <v>7126.45</v>
      </c>
      <c r="J34" s="31">
        <f t="shared" si="2"/>
        <v>0</v>
      </c>
      <c r="K34" s="31">
        <f t="shared" si="3"/>
        <v>0</v>
      </c>
      <c r="L34" s="32">
        <f t="shared" si="4"/>
        <v>12039.27</v>
      </c>
    </row>
    <row r="35" spans="1:12" ht="29.25" customHeight="1">
      <c r="A35" s="1">
        <v>29</v>
      </c>
      <c r="B35" s="27" t="s">
        <v>51</v>
      </c>
      <c r="C35" s="28">
        <v>1076</v>
      </c>
      <c r="D35" s="28">
        <v>1</v>
      </c>
      <c r="E35" s="28">
        <v>1</v>
      </c>
      <c r="F35" s="29"/>
      <c r="G35" s="30">
        <f t="shared" si="6"/>
        <v>3783.79</v>
      </c>
      <c r="H35" s="31">
        <f t="shared" si="5"/>
        <v>1129.03</v>
      </c>
      <c r="I35" s="31">
        <f t="shared" si="1"/>
        <v>11293.16</v>
      </c>
      <c r="J35" s="31">
        <f t="shared" si="2"/>
        <v>2187.5</v>
      </c>
      <c r="K35" s="31">
        <f t="shared" si="3"/>
        <v>0</v>
      </c>
      <c r="L35" s="32">
        <f t="shared" si="4"/>
        <v>18393.48</v>
      </c>
    </row>
    <row r="36" spans="1:12" s="33" customFormat="1" ht="29.25" customHeight="1">
      <c r="A36" s="1">
        <v>30</v>
      </c>
      <c r="B36" s="27" t="s">
        <v>52</v>
      </c>
      <c r="C36" s="28">
        <v>973</v>
      </c>
      <c r="D36" s="28">
        <v>1</v>
      </c>
      <c r="E36" s="28">
        <v>1</v>
      </c>
      <c r="F36" s="29"/>
      <c r="G36" s="30">
        <f t="shared" si="6"/>
        <v>3783.79</v>
      </c>
      <c r="H36" s="31">
        <f t="shared" si="5"/>
        <v>1129.03</v>
      </c>
      <c r="I36" s="31">
        <f t="shared" si="1"/>
        <v>10212.12</v>
      </c>
      <c r="J36" s="31">
        <f t="shared" si="2"/>
        <v>2187.5</v>
      </c>
      <c r="K36" s="31">
        <f t="shared" si="3"/>
        <v>0</v>
      </c>
      <c r="L36" s="32">
        <f t="shared" si="4"/>
        <v>17312.44</v>
      </c>
    </row>
    <row r="37" spans="1:12" s="33" customFormat="1" ht="29.25" customHeight="1">
      <c r="A37" s="1">
        <v>31</v>
      </c>
      <c r="B37" s="27" t="s">
        <v>53</v>
      </c>
      <c r="C37" s="28">
        <v>1118</v>
      </c>
      <c r="D37" s="28">
        <v>2</v>
      </c>
      <c r="E37" s="28">
        <v>1</v>
      </c>
      <c r="F37" s="28">
        <v>1</v>
      </c>
      <c r="G37" s="31">
        <f t="shared" si="6"/>
        <v>3783.79</v>
      </c>
      <c r="H37" s="31">
        <f t="shared" si="5"/>
        <v>1129.03</v>
      </c>
      <c r="I37" s="31">
        <f t="shared" si="1"/>
        <v>11733.97</v>
      </c>
      <c r="J37" s="31">
        <f t="shared" si="2"/>
        <v>4375</v>
      </c>
      <c r="K37" s="31">
        <f t="shared" si="3"/>
        <v>2000</v>
      </c>
      <c r="L37" s="32">
        <f t="shared" si="4"/>
        <v>23021.79</v>
      </c>
    </row>
    <row r="38" spans="1:12" s="33" customFormat="1" ht="29.25" customHeight="1">
      <c r="A38" s="1">
        <v>32</v>
      </c>
      <c r="B38" s="35" t="s">
        <v>54</v>
      </c>
      <c r="C38" s="28">
        <v>878</v>
      </c>
      <c r="D38" s="28">
        <v>2</v>
      </c>
      <c r="E38" s="28">
        <v>1</v>
      </c>
      <c r="F38" s="29">
        <v>0</v>
      </c>
      <c r="G38" s="30">
        <f t="shared" si="6"/>
        <v>3783.79</v>
      </c>
      <c r="H38" s="31">
        <f t="shared" si="5"/>
        <v>1129.03</v>
      </c>
      <c r="I38" s="31">
        <f t="shared" si="1"/>
        <v>9215.05</v>
      </c>
      <c r="J38" s="31">
        <f t="shared" si="2"/>
        <v>4375</v>
      </c>
      <c r="K38" s="31">
        <f t="shared" si="3"/>
        <v>0</v>
      </c>
      <c r="L38" s="32">
        <f t="shared" si="4"/>
        <v>18502.87</v>
      </c>
    </row>
    <row r="39" spans="1:12" s="33" customFormat="1" ht="29.25" customHeight="1">
      <c r="A39" s="1">
        <v>33</v>
      </c>
      <c r="B39" s="35" t="s">
        <v>55</v>
      </c>
      <c r="C39" s="28">
        <v>1322</v>
      </c>
      <c r="D39" s="28">
        <v>0</v>
      </c>
      <c r="E39" s="28">
        <v>1</v>
      </c>
      <c r="F39" s="29">
        <v>0</v>
      </c>
      <c r="G39" s="30">
        <f t="shared" si="6"/>
        <v>3783.79</v>
      </c>
      <c r="H39" s="31">
        <f t="shared" si="5"/>
        <v>1129.03</v>
      </c>
      <c r="I39" s="31">
        <f t="shared" si="1"/>
        <v>13875.05</v>
      </c>
      <c r="J39" s="31">
        <f t="shared" si="2"/>
        <v>0</v>
      </c>
      <c r="K39" s="31">
        <f t="shared" si="3"/>
        <v>0</v>
      </c>
      <c r="L39" s="32">
        <f t="shared" si="4"/>
        <v>18787.87</v>
      </c>
    </row>
    <row r="40" spans="1:12" s="33" customFormat="1" ht="29.25" customHeight="1">
      <c r="A40" s="1">
        <v>34</v>
      </c>
      <c r="B40" s="35" t="s">
        <v>56</v>
      </c>
      <c r="C40" s="28">
        <v>1389</v>
      </c>
      <c r="D40" s="28">
        <v>1</v>
      </c>
      <c r="E40" s="28">
        <v>1</v>
      </c>
      <c r="F40" s="29">
        <v>0</v>
      </c>
      <c r="G40" s="30">
        <f t="shared" si="6"/>
        <v>3783.79</v>
      </c>
      <c r="H40" s="31">
        <f t="shared" si="5"/>
        <v>1129.03</v>
      </c>
      <c r="I40" s="31">
        <f t="shared" si="1"/>
        <v>14578.25</v>
      </c>
      <c r="J40" s="31">
        <f t="shared" si="2"/>
        <v>2187.5</v>
      </c>
      <c r="K40" s="31">
        <f t="shared" si="3"/>
        <v>0</v>
      </c>
      <c r="L40" s="32">
        <f t="shared" si="4"/>
        <v>21678.57</v>
      </c>
    </row>
    <row r="41" spans="1:12" s="33" customFormat="1" ht="29.25" customHeight="1">
      <c r="A41" s="1">
        <v>35</v>
      </c>
      <c r="B41" s="35" t="s">
        <v>57</v>
      </c>
      <c r="C41" s="28">
        <v>1369</v>
      </c>
      <c r="D41" s="28">
        <v>4</v>
      </c>
      <c r="E41" s="28">
        <v>0</v>
      </c>
      <c r="F41" s="29">
        <v>0</v>
      </c>
      <c r="G41" s="30">
        <f t="shared" si="6"/>
        <v>3783.79</v>
      </c>
      <c r="H41" s="31">
        <f t="shared" si="5"/>
        <v>0</v>
      </c>
      <c r="I41" s="31">
        <f t="shared" si="1"/>
        <v>14368.34</v>
      </c>
      <c r="J41" s="31">
        <f t="shared" si="2"/>
        <v>8750</v>
      </c>
      <c r="K41" s="31">
        <f t="shared" si="3"/>
        <v>0</v>
      </c>
      <c r="L41" s="32">
        <f t="shared" si="4"/>
        <v>26902.13</v>
      </c>
    </row>
    <row r="42" spans="1:12" s="33" customFormat="1" ht="29.25" customHeight="1">
      <c r="A42" s="1">
        <v>36</v>
      </c>
      <c r="B42" s="35" t="s">
        <v>58</v>
      </c>
      <c r="C42" s="28">
        <v>1634</v>
      </c>
      <c r="D42" s="28">
        <v>1</v>
      </c>
      <c r="E42" s="28">
        <v>1</v>
      </c>
      <c r="F42" s="29">
        <v>0</v>
      </c>
      <c r="G42" s="30">
        <f t="shared" si="6"/>
        <v>3783.79</v>
      </c>
      <c r="H42" s="31">
        <f t="shared" si="5"/>
        <v>1129.03</v>
      </c>
      <c r="I42" s="31">
        <f t="shared" si="1"/>
        <v>17149.65</v>
      </c>
      <c r="J42" s="31">
        <f t="shared" si="2"/>
        <v>2187.5</v>
      </c>
      <c r="K42" s="31">
        <f t="shared" si="3"/>
        <v>0</v>
      </c>
      <c r="L42" s="32">
        <f t="shared" si="4"/>
        <v>24249.97</v>
      </c>
    </row>
    <row r="43" spans="1:12" s="33" customFormat="1" ht="29.25" customHeight="1">
      <c r="A43" s="1">
        <v>37</v>
      </c>
      <c r="B43" s="35" t="s">
        <v>59</v>
      </c>
      <c r="C43" s="28">
        <v>1517</v>
      </c>
      <c r="D43" s="28">
        <v>3</v>
      </c>
      <c r="E43" s="28">
        <v>0</v>
      </c>
      <c r="F43" s="29">
        <v>1</v>
      </c>
      <c r="G43" s="30">
        <f t="shared" si="6"/>
        <v>3783.79</v>
      </c>
      <c r="H43" s="31">
        <f t="shared" si="5"/>
        <v>0</v>
      </c>
      <c r="I43" s="31">
        <f t="shared" si="1"/>
        <v>15921.68</v>
      </c>
      <c r="J43" s="31">
        <f t="shared" si="2"/>
        <v>6562.5</v>
      </c>
      <c r="K43" s="31">
        <f t="shared" si="3"/>
        <v>2000</v>
      </c>
      <c r="L43" s="32">
        <f>G43+H43+I43+J43+K43+0.12</f>
        <v>28268.09</v>
      </c>
    </row>
    <row r="44" spans="1:12" ht="27.75" customHeight="1">
      <c r="A44" s="1"/>
      <c r="B44" s="36" t="s">
        <v>21</v>
      </c>
      <c r="C44" s="37">
        <f aca="true" t="shared" si="7" ref="C44:L44">SUM(C7:C43)</f>
        <v>42018</v>
      </c>
      <c r="D44" s="37">
        <f t="shared" si="7"/>
        <v>32</v>
      </c>
      <c r="E44" s="37">
        <f t="shared" si="7"/>
        <v>31</v>
      </c>
      <c r="F44" s="37">
        <f t="shared" si="7"/>
        <v>7</v>
      </c>
      <c r="G44" s="38">
        <f t="shared" si="7"/>
        <v>139999.96</v>
      </c>
      <c r="H44" s="38">
        <f t="shared" si="7"/>
        <v>34999.93</v>
      </c>
      <c r="I44" s="38">
        <f t="shared" si="7"/>
        <v>440999.99</v>
      </c>
      <c r="J44" s="38">
        <f t="shared" si="7"/>
        <v>70000</v>
      </c>
      <c r="K44" s="38">
        <f t="shared" si="7"/>
        <v>14000</v>
      </c>
      <c r="L44" s="39">
        <f t="shared" si="7"/>
        <v>700000</v>
      </c>
    </row>
    <row r="45" spans="2:3" ht="17.25" customHeight="1">
      <c r="B45" s="40"/>
      <c r="C45" s="41"/>
    </row>
    <row r="46" ht="17.25" customHeight="1">
      <c r="B46" s="40"/>
    </row>
    <row r="47" ht="17.25" customHeight="1">
      <c r="B47" s="42"/>
    </row>
    <row r="48" ht="17.25" customHeight="1">
      <c r="K48" s="43"/>
    </row>
    <row r="128" ht="17.25" customHeight="1">
      <c r="E128" t="s">
        <v>60</v>
      </c>
    </row>
  </sheetData>
  <sheetProtection selectLockedCells="1" selectUnlockedCells="1"/>
  <mergeCells count="1">
    <mergeCell ref="B2:F2"/>
  </mergeCells>
  <printOptions verticalCentered="1"/>
  <pageMargins left="0.33402777777777776" right="0.19652777777777777" top="0.44999999999999996" bottom="0.15763888888888888" header="0.16111111111111112" footer="0.5118055555555555"/>
  <pageSetup horizontalDpi="300" verticalDpi="300" orientation="portrait" paperSize="9" scale="65" r:id="rId1"/>
  <headerFooter alignWithMargins="0">
    <oddHeader>&amp;C&amp;"Times New Roman,Normale" - Determinazione  Dirigenziale n. 216 del 08/02/2018&amp;R&amp;"Times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Poggiali</cp:lastModifiedBy>
  <cp:lastPrinted>2018-03-28T12:42:10Z</cp:lastPrinted>
  <dcterms:created xsi:type="dcterms:W3CDTF">2018-03-28T12:40:46Z</dcterms:created>
  <dcterms:modified xsi:type="dcterms:W3CDTF">2018-04-06T07:50:25Z</dcterms:modified>
  <cp:category/>
  <cp:version/>
  <cp:contentType/>
  <cp:contentStatus/>
</cp:coreProperties>
</file>