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<sst xmlns="http://schemas.openxmlformats.org/spreadsheetml/2006/main" count="34" uniqueCount="34">
  <si>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NATURA</t>
  </si>
  <si>
    <t>VOCI</t>
  </si>
  <si>
    <t>Determina 386/2018</t>
  </si>
  <si>
    <t>Presente Determina</t>
  </si>
  <si>
    <t>Anni precedenti</t>
  </si>
  <si>
    <t>SOMME A BASE D'APPALTO</t>
  </si>
  <si>
    <t>Importo dei lavori soggetto a ribasso</t>
  </si>
  <si>
    <t>Oneri sicurezza</t>
  </si>
  <si>
    <t xml:space="preserve">Totale a base d'appalto </t>
  </si>
  <si>
    <t>Ribasso del 26,516209%</t>
  </si>
  <si>
    <t>Economia di gara quota stazione appaltante</t>
  </si>
  <si>
    <t>Economia di gara quota statale</t>
  </si>
  <si>
    <r>
      <rPr>
        <sz val="12"/>
        <rFont val="Garamond"/>
        <family val="1"/>
      </rPr>
      <t xml:space="preserve">A)    </t>
    </r>
    <r>
      <rPr>
        <b/>
        <sz val="12"/>
        <rFont val="Garamond"/>
        <family val="1"/>
      </rPr>
      <t>IMPORTO CONTRATTUALE</t>
    </r>
  </si>
  <si>
    <t>SOMME A DISPOSIZIONE</t>
  </si>
  <si>
    <t>Imprevisti</t>
  </si>
  <si>
    <t xml:space="preserve"> - Indagini:</t>
  </si>
  <si>
    <t>A) Indagini Geognostiche/Mesa Servizi (D.D. 275/2017)</t>
  </si>
  <si>
    <t>B) Prove Penetrometriche/Geoservizi (D.D. 275/2017)</t>
  </si>
  <si>
    <t>C) Prove sismiche/Soget (D.D. 275/2017)</t>
  </si>
  <si>
    <t>D) Prove Geologiche/D.ssa Biserba (D.D. 275/2017)</t>
  </si>
  <si>
    <t>Revisione Progetto Intre (D.D. 1417/2016)</t>
  </si>
  <si>
    <t>Spese tecniche coordinamento sicurezza (Pres. Det.)</t>
  </si>
  <si>
    <t>Progetto esecutivo tunnel/Studio Intre (D.D. 369/2017)</t>
  </si>
  <si>
    <t>Accertamenti di laboratorio, verifiche tecniche, collaudo</t>
  </si>
  <si>
    <t xml:space="preserve">Lavori complementari per le sistemazioni esterne </t>
  </si>
  <si>
    <t>Lavori propedeutici Bartoli Silvano (D.D. 2275/2016)</t>
  </si>
  <si>
    <t>Incentivo del 2%</t>
  </si>
  <si>
    <t>Iva 10% sui lavori</t>
  </si>
  <si>
    <t>B)    TOTALE SOMME A DISPOSIZIONE</t>
  </si>
  <si>
    <t>TOTALE PROGETTO (A+B)</t>
  </si>
  <si>
    <t>Verifica progetto definitivo ed esecutivo (D.D. 1221/2017 e DD 851/2018)</t>
  </si>
  <si>
    <t>Economia di gara quota statale (Iva 10% compresa) - Linee Guida MUTUIBEI</t>
  </si>
  <si>
    <t>TOTALE PROGETTO INIZIALE (A+B)</t>
  </si>
  <si>
    <t>Progettazione sistemazioni esterne/Studio Intre (Det.386/18)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</si>
</sst>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;[Red]&quot;-€ &quot;#,##0.00"/>
  </numFmts>
  <fonts count="4">
    <font>
      <sz val="10"/>
      <name val="Arial"/>
      <family val="2"/>
    </font>
    <font>
      <b/>
      <sz val="12"/>
      <name val="Garamond"/>
      <family val="1"/>
    </font>
    <font>
      <sz val="12"/>
      <name val="Garamond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164" fontId="1" fillId="0" borderId="1" xfId="0" applyNumberFormat="1" applyFont="1" applyFill="1" applyBorder="1" applyAlignment="1">
      <alignment horizontal="right" wrapText="1"/>
    </xf>
    <xf numFmtId="164" fontId="2" fillId="0" borderId="1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164" fontId="1" fillId="0" borderId="1" xfId="0" applyNumberFormat="1" applyFont="1" applyBorder="1" applyAlignment="1">
      <alignment horizontal="right" wrapText="1"/>
    </xf>
    <xf numFmtId="0" fontId="3" fillId="0" borderId="0" xfId="0" applyFont="1" applyAlignment="1">
      <alignment/>
    </xf>
    <xf numFmtId="164" fontId="2" fillId="0" borderId="1" xfId="0" applyNumberFormat="1" applyFont="1" applyFill="1" applyBorder="1" applyAlignment="1">
      <alignment horizontal="right" vertical="top" wrapText="1"/>
    </xf>
    <xf numFmtId="164" fontId="2" fillId="0" borderId="1" xfId="0" applyNumberFormat="1" applyFont="1" applyFill="1" applyBorder="1" applyAlignment="1">
      <alignment horizontal="right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AA61A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F1" sqref="F1:J28"/>
    </sheetView>
  </sheetViews>
  <sheetFormatPr defaultColWidth="9.140625" defaultRowHeight="12.75"/>
  <cols>
    <col min="1" max="1" width="23.8515625" style="0" customWidth="1"/>
    <col min="2" max="2" width="46.8515625" style="0" customWidth="1"/>
    <col min="3" max="3" width="16.8515625" style="0" customWidth="1"/>
    <col min="4" max="4" width="16.421875" style="0" customWidth="1"/>
    <col min="5" max="6" width="15.00390625" style="0" customWidth="1"/>
    <col min="7" max="7" width="15.7109375" style="0" customWidth="1"/>
    <col min="8" max="8" width="14.8515625" style="0" customWidth="1"/>
    <col min="9" max="9" width="10.28125" style="0" customWidth="1"/>
    <col min="10" max="10" width="17.28125" style="0" customWidth="1"/>
    <col min="11" max="16384" width="9.00390625" style="0" customWidth="1"/>
  </cols>
  <sheetData>
    <row r="1" spans="1:5" ht="31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s="3" customFormat="1" ht="16.5" customHeight="1">
      <c r="A2" s="16" t="s">
        <v>5</v>
      </c>
      <c r="B2" s="12" t="s">
        <v>6</v>
      </c>
      <c r="C2" s="2">
        <v>3647774.24</v>
      </c>
      <c r="D2" s="2">
        <v>3647774.24</v>
      </c>
      <c r="E2" s="2"/>
    </row>
    <row r="3" spans="1:5" ht="15.75">
      <c r="A3" s="16"/>
      <c r="B3" s="12" t="s">
        <v>7</v>
      </c>
      <c r="C3" s="2">
        <v>197582.9</v>
      </c>
      <c r="D3" s="2">
        <v>197582.9</v>
      </c>
      <c r="E3" s="2"/>
    </row>
    <row r="4" spans="1:5" ht="15.75">
      <c r="A4" s="16"/>
      <c r="B4" s="13" t="s">
        <v>8</v>
      </c>
      <c r="C4" s="2">
        <v>3845357.14</v>
      </c>
      <c r="D4" s="2">
        <v>3845357.14</v>
      </c>
      <c r="E4" s="2"/>
    </row>
    <row r="5" spans="1:5" ht="15.75">
      <c r="A5" s="16"/>
      <c r="B5" s="12" t="s">
        <v>9</v>
      </c>
      <c r="C5" s="2">
        <v>967251.44</v>
      </c>
      <c r="D5" s="2">
        <v>967251.44</v>
      </c>
      <c r="E5" s="2"/>
    </row>
    <row r="6" spans="1:5" ht="15.75">
      <c r="A6" s="16"/>
      <c r="B6" s="12" t="s">
        <v>10</v>
      </c>
      <c r="C6" s="2"/>
      <c r="D6" s="10">
        <f>D5*(2500000/4500000)</f>
        <v>537361.911111111</v>
      </c>
      <c r="E6" s="2"/>
    </row>
    <row r="7" spans="1:5" ht="15.75">
      <c r="A7" s="16"/>
      <c r="B7" s="12" t="s">
        <v>11</v>
      </c>
      <c r="C7" s="2"/>
      <c r="D7" s="10">
        <f>D5*(2000000/4500000)</f>
        <v>429889.52888888883</v>
      </c>
      <c r="E7" s="2"/>
    </row>
    <row r="8" spans="1:5" ht="15" customHeight="1">
      <c r="A8" s="17" t="s">
        <v>12</v>
      </c>
      <c r="B8" s="17"/>
      <c r="C8" s="4">
        <v>2878105.7</v>
      </c>
      <c r="D8" s="4">
        <v>2878105.7</v>
      </c>
      <c r="E8" s="4"/>
    </row>
    <row r="9" spans="1:5" ht="12.75" customHeight="1">
      <c r="A9" s="18" t="s">
        <v>13</v>
      </c>
      <c r="B9" s="12" t="s">
        <v>14</v>
      </c>
      <c r="C9" s="9">
        <f>504708.19</f>
        <v>504708.19</v>
      </c>
      <c r="D9" s="9">
        <v>15108</v>
      </c>
      <c r="E9" s="14"/>
    </row>
    <row r="10" spans="1:5" ht="15.75">
      <c r="A10" s="19"/>
      <c r="B10" s="12" t="s">
        <v>15</v>
      </c>
      <c r="C10" s="9"/>
      <c r="D10" s="5"/>
      <c r="E10" s="9"/>
    </row>
    <row r="11" spans="1:5" ht="31.5">
      <c r="A11" s="19"/>
      <c r="B11" s="12" t="s">
        <v>16</v>
      </c>
      <c r="C11" s="10">
        <v>5200.25</v>
      </c>
      <c r="D11" s="10">
        <v>5200.25</v>
      </c>
      <c r="E11" s="10">
        <v>5200.25</v>
      </c>
    </row>
    <row r="12" spans="1:5" s="6" customFormat="1" ht="31.5">
      <c r="A12" s="19"/>
      <c r="B12" s="12" t="s">
        <v>17</v>
      </c>
      <c r="C12" s="10">
        <v>756.4</v>
      </c>
      <c r="D12" s="10">
        <v>756.4</v>
      </c>
      <c r="E12" s="10">
        <v>756.4</v>
      </c>
    </row>
    <row r="13" spans="1:5" ht="15.75">
      <c r="A13" s="19"/>
      <c r="B13" s="12" t="s">
        <v>18</v>
      </c>
      <c r="C13" s="10">
        <v>2037.4</v>
      </c>
      <c r="D13" s="10">
        <v>2037.4</v>
      </c>
      <c r="E13" s="10">
        <v>2037.4</v>
      </c>
    </row>
    <row r="14" spans="1:5" ht="31.5">
      <c r="A14" s="19"/>
      <c r="B14" s="12" t="s">
        <v>19</v>
      </c>
      <c r="C14" s="10">
        <v>4005.54</v>
      </c>
      <c r="D14" s="10">
        <v>4005.54</v>
      </c>
      <c r="E14" s="10">
        <v>4005.54</v>
      </c>
    </row>
    <row r="15" spans="1:5" ht="15.75">
      <c r="A15" s="19"/>
      <c r="B15" s="12" t="s">
        <v>20</v>
      </c>
      <c r="C15" s="10">
        <v>50688.56</v>
      </c>
      <c r="D15" s="10">
        <v>50688.56</v>
      </c>
      <c r="E15" s="10">
        <v>50688.56</v>
      </c>
    </row>
    <row r="16" spans="1:5" ht="31.5">
      <c r="A16" s="19"/>
      <c r="B16" s="12" t="s">
        <v>30</v>
      </c>
      <c r="C16" s="10">
        <v>19034.35</v>
      </c>
      <c r="D16" s="10">
        <v>19808.17</v>
      </c>
      <c r="E16" s="10">
        <v>19034.35</v>
      </c>
    </row>
    <row r="17" spans="1:5" ht="31.5">
      <c r="A17" s="19"/>
      <c r="B17" s="13" t="s">
        <v>21</v>
      </c>
      <c r="C17" s="10"/>
      <c r="D17" s="10">
        <v>96569.14</v>
      </c>
      <c r="E17" s="10"/>
    </row>
    <row r="18" spans="1:5" ht="31.5">
      <c r="A18" s="19"/>
      <c r="B18" s="12" t="s">
        <v>22</v>
      </c>
      <c r="C18" s="10">
        <v>22410.96</v>
      </c>
      <c r="D18" s="10">
        <v>22410.96</v>
      </c>
      <c r="E18" s="10">
        <v>22410.96</v>
      </c>
    </row>
    <row r="19" spans="1:5" ht="31.5">
      <c r="A19" s="19"/>
      <c r="B19" s="12" t="s">
        <v>23</v>
      </c>
      <c r="C19" s="10">
        <v>40000</v>
      </c>
      <c r="D19" s="2">
        <v>34892</v>
      </c>
      <c r="E19" s="10"/>
    </row>
    <row r="20" spans="1:5" s="8" customFormat="1" ht="15.75">
      <c r="A20" s="19"/>
      <c r="B20" s="12" t="s">
        <v>24</v>
      </c>
      <c r="C20" s="10">
        <v>529084.59</v>
      </c>
      <c r="D20" s="10">
        <v>453571.34</v>
      </c>
      <c r="E20" s="4"/>
    </row>
    <row r="21" spans="1:5" s="8" customFormat="1" ht="31.5">
      <c r="A21" s="19"/>
      <c r="B21" s="12" t="s">
        <v>33</v>
      </c>
      <c r="C21" s="10">
        <v>34892</v>
      </c>
      <c r="D21" s="10">
        <v>34892</v>
      </c>
      <c r="E21" s="4"/>
    </row>
    <row r="22" spans="1:5" ht="31.5">
      <c r="A22" s="19"/>
      <c r="B22" s="12" t="s">
        <v>25</v>
      </c>
      <c r="C22" s="2">
        <v>44358.35</v>
      </c>
      <c r="D22" s="10">
        <v>44358.35</v>
      </c>
      <c r="E22" s="10"/>
    </row>
    <row r="23" spans="1:5" ht="15.75">
      <c r="A23" s="19"/>
      <c r="B23" s="12" t="s">
        <v>26</v>
      </c>
      <c r="C23" s="2">
        <v>76907.14</v>
      </c>
      <c r="D23" s="2">
        <v>76907.14</v>
      </c>
      <c r="E23" s="10"/>
    </row>
    <row r="24" spans="1:5" ht="15.75">
      <c r="A24" s="19"/>
      <c r="B24" s="12" t="s">
        <v>27</v>
      </c>
      <c r="C24" s="2">
        <v>287810.57</v>
      </c>
      <c r="D24" s="2">
        <v>287810.57</v>
      </c>
      <c r="E24" s="10"/>
    </row>
    <row r="25" spans="1:5" ht="15.75">
      <c r="A25" s="20" t="s">
        <v>28</v>
      </c>
      <c r="B25" s="20"/>
      <c r="C25" s="2">
        <f>SUM(C9:C24)</f>
        <v>1621894.3</v>
      </c>
      <c r="D25" s="2">
        <f>SUM(D9:D24)</f>
        <v>1149015.82</v>
      </c>
      <c r="E25" s="2"/>
    </row>
    <row r="26" spans="1:5" ht="15.75">
      <c r="A26" s="15" t="s">
        <v>29</v>
      </c>
      <c r="B26" s="15"/>
      <c r="C26" s="7">
        <f>C25+C8</f>
        <v>4500000</v>
      </c>
      <c r="D26" s="7">
        <f>D25+D8</f>
        <v>4027121.5200000005</v>
      </c>
      <c r="E26" s="2"/>
    </row>
    <row r="27" spans="1:5" ht="31.5">
      <c r="A27" s="11"/>
      <c r="B27" s="12" t="s">
        <v>31</v>
      </c>
      <c r="C27" s="2"/>
      <c r="D27" s="4">
        <f>D7*1.1</f>
        <v>472878.4817777778</v>
      </c>
      <c r="E27" s="2"/>
    </row>
    <row r="28" spans="1:5" ht="15" customHeight="1">
      <c r="A28" s="15" t="s">
        <v>32</v>
      </c>
      <c r="B28" s="15"/>
      <c r="C28" s="7">
        <f>C26+C27</f>
        <v>4500000</v>
      </c>
      <c r="D28" s="7">
        <f>D26+D27</f>
        <v>4500000.001777778</v>
      </c>
      <c r="E28" s="7">
        <f>SUM(E10:E27)</f>
        <v>104133.45999999999</v>
      </c>
    </row>
  </sheetData>
  <sheetProtection selectLockedCells="1" selectUnlockedCells="1"/>
  <mergeCells count="6">
    <mergeCell ref="A28:B28"/>
    <mergeCell ref="A2:A7"/>
    <mergeCell ref="A8:B8"/>
    <mergeCell ref="A9:A24"/>
    <mergeCell ref="A25:B25"/>
    <mergeCell ref="A26:B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mazma</cp:lastModifiedBy>
  <dcterms:created xsi:type="dcterms:W3CDTF">2018-05-25T13:47:47Z</dcterms:created>
  <dcterms:modified xsi:type="dcterms:W3CDTF">2018-05-30T10:39:45Z</dcterms:modified>
  <cp:category/>
  <cp:version/>
  <cp:contentType/>
  <cp:contentStatus/>
</cp:coreProperties>
</file>