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2" sheetId="1" r:id="rId1"/>
    <sheet name="Foglio3" sheetId="2" r:id="rId2"/>
  </sheets>
  <definedNames>
    <definedName name="_xlnm.Print_Area" localSheetId="0">'Foglio2'!$A$2:$D$41</definedName>
    <definedName name="Excel_BuiltIn_Print_Area_1">#REF!</definedName>
    <definedName name="Excel_BuiltIn_Print_Area_2">'Foglio2'!$A$2:$C$41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<sst xmlns="http://schemas.openxmlformats.org/spreadsheetml/2006/main" count="43" uniqueCount="43">
  <si>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Q.E. nuovo liceo scientifico "A.M. Enriques Agnoletti" presso il polo universitario di Sesto F.no. </t>
  </si>
  <si>
    <t>QE approvato con DD. 797/2018</t>
  </si>
  <si>
    <t>Nuovi Importi</t>
  </si>
  <si>
    <t>Variazioni</t>
  </si>
  <si>
    <t>a. civili</t>
  </si>
  <si>
    <t>b. strutture</t>
  </si>
  <si>
    <t>c. impianti elettrici e speciali</t>
  </si>
  <si>
    <t>d. impianti meccanici</t>
  </si>
  <si>
    <t>e.sistemazioni esterne (parcheggio)</t>
  </si>
  <si>
    <t>f. Spostamento sottoservizi (fognature urbane)</t>
  </si>
  <si>
    <t xml:space="preserve">e spese progettazione </t>
  </si>
  <si>
    <t>Totale lavori a corpo</t>
  </si>
  <si>
    <t>Somme a disposizione della Stazione Appaltante per</t>
  </si>
  <si>
    <t xml:space="preserve">1. lavori in economia previsti in progetto, ma esclusi dall'appalto </t>
  </si>
  <si>
    <t>2. rilievi, accertamenti e indagini iva compresa:</t>
  </si>
  <si>
    <t xml:space="preserve">   2.1 bonifica bellica</t>
  </si>
  <si>
    <t xml:space="preserve">   2.2 indagini geologiche</t>
  </si>
  <si>
    <t>Prove geogn./Mappo Geogn. (Pres.Det.)</t>
  </si>
  <si>
    <t xml:space="preserve">   2.3 indagini archeologiche</t>
  </si>
  <si>
    <t xml:space="preserve">   2.4 analisi e smaltimento terre    </t>
  </si>
  <si>
    <t>Caratter.Terre/Alpha Ecologica DD.878/2018</t>
  </si>
  <si>
    <t xml:space="preserve">3. allacciamenti ai pubblici servizi </t>
  </si>
  <si>
    <r>
      <t xml:space="preserve">4. </t>
    </r>
    <r>
      <rPr>
        <sz val="10"/>
        <rFont val="Tahoma-OneByteIdentityH"/>
        <family val="0"/>
      </rPr>
      <t>imprevisti e arrotondamenti</t>
    </r>
  </si>
  <si>
    <t>5. acquisizione aree o immobili e pertinenti indennizzi</t>
  </si>
  <si>
    <t>6. accantonamento di cui all’articolo 133, commi 3 e 4, del codice</t>
  </si>
  <si>
    <t>6.1 indennizzo da riconoscere  a Eli Lilly per mancata disponibilità del bene acquistato ( € 250.000,00/anno su 1279 gg)</t>
  </si>
  <si>
    <t xml:space="preserve">7. fondo per la progettazione e l’innovazione di  cui all’art. 93, comma 7-bis, del codice, nella misura del 2% </t>
  </si>
  <si>
    <t xml:space="preserve">   7.1 assicurazione progettisti interni</t>
  </si>
  <si>
    <t xml:space="preserve">   7.2 spese progettazione</t>
  </si>
  <si>
    <t>8. spese per attività tecnico amministrative connesse alla progettazione, di supporto al responsabile del procedimento:</t>
  </si>
  <si>
    <t xml:space="preserve">     8.1 verifica e validazione </t>
  </si>
  <si>
    <t xml:space="preserve">     8.2 collaudo</t>
  </si>
  <si>
    <t xml:space="preserve">     8.3 C.S.E. esecuzione</t>
  </si>
  <si>
    <t>9. eventuali spese per commissioni giudicatrici</t>
  </si>
  <si>
    <t xml:space="preserve">10. spese per pubblicità </t>
  </si>
  <si>
    <t>11. spese per accertamenti di laboratorio e verifiche tecniche di collaudo</t>
  </si>
  <si>
    <t>12. I.V.A.:</t>
  </si>
  <si>
    <t>12.1 10% sui lavori (a+b+c+d+e+f)</t>
  </si>
  <si>
    <t>12.2 spese tecniche compreso contrib. Previd. (7.2+8.1+8.2+8.3)</t>
  </si>
  <si>
    <t>12.3 allacciamenti (punto 3)</t>
  </si>
  <si>
    <t>13. Arredi</t>
  </si>
  <si>
    <t>Totale somme a disposizione</t>
  </si>
  <si>
    <t>TOTALE COMPLESSIVO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</si>
</sst>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&quot;€ &quot;* #,##0.00_-;&quot;-€ &quot;* #,##0.00_-;_-&quot;€ &quot;* \-??_-;_-@_-"/>
    <numFmt numFmtId="166" formatCode="[$€-410]\ #,##0.00;[RED]\-[$€-410]\ #,##0.00"/>
    <numFmt numFmtId="167" formatCode="H:MM:SS"/>
    <numFmt numFmtId="168" formatCode="_-* #,##0.00_-;\-* #,##0.00_-;_-* \-??_-;_-@_-"/>
  </numFmts>
  <fonts count="7">
    <font>
      <sz val="10"/>
      <name val="Arial"/>
      <family val="2"/>
    </font>
    <font>
      <b/>
      <sz val="14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Arial"/>
      <family val="2"/>
    </font>
    <font>
      <sz val="10"/>
      <name val="Tahoma-OneByteIdentityH"/>
      <family val="0"/>
    </font>
    <font>
      <i/>
      <sz val="10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wrapText="1"/>
    </xf>
    <xf numFmtId="164" fontId="1" fillId="2" borderId="2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wrapText="1"/>
    </xf>
    <xf numFmtId="164" fontId="2" fillId="0" borderId="2" xfId="0" applyFont="1" applyBorder="1" applyAlignment="1">
      <alignment horizontal="left" vertical="top" wrapText="1" indent="1"/>
    </xf>
    <xf numFmtId="165" fontId="0" fillId="0" borderId="3" xfId="0" applyNumberFormat="1" applyBorder="1" applyAlignment="1">
      <alignment/>
    </xf>
    <xf numFmtId="166" fontId="0" fillId="0" borderId="4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2" xfId="0" applyNumberFormat="1" applyBorder="1" applyAlignment="1">
      <alignment/>
    </xf>
    <xf numFmtId="166" fontId="0" fillId="0" borderId="0" xfId="0" applyNumberFormat="1" applyAlignment="1">
      <alignment/>
    </xf>
    <xf numFmtId="164" fontId="3" fillId="3" borderId="2" xfId="0" applyFont="1" applyFill="1" applyBorder="1" applyAlignment="1">
      <alignment horizontal="left" vertical="top" wrapText="1" indent="1"/>
    </xf>
    <xf numFmtId="165" fontId="4" fillId="2" borderId="2" xfId="0" applyNumberFormat="1" applyFont="1" applyFill="1" applyBorder="1" applyAlignment="1">
      <alignment/>
    </xf>
    <xf numFmtId="165" fontId="2" fillId="0" borderId="2" xfId="0" applyNumberFormat="1" applyFont="1" applyBorder="1" applyAlignment="1">
      <alignment horizontal="left" vertical="top" wrapText="1" indent="1"/>
    </xf>
    <xf numFmtId="164" fontId="2" fillId="0" borderId="2" xfId="0" applyFont="1" applyFill="1" applyBorder="1" applyAlignment="1">
      <alignment horizontal="left" wrapText="1" indent="1"/>
    </xf>
    <xf numFmtId="165" fontId="2" fillId="0" borderId="2" xfId="0" applyNumberFormat="1" applyFont="1" applyFill="1" applyBorder="1" applyAlignment="1">
      <alignment horizontal="left" vertical="top" wrapText="1" indent="1"/>
    </xf>
    <xf numFmtId="164" fontId="2" fillId="0" borderId="2" xfId="0" applyFont="1" applyFill="1" applyBorder="1" applyAlignment="1">
      <alignment horizontal="left" indent="1"/>
    </xf>
    <xf numFmtId="165" fontId="0" fillId="0" borderId="2" xfId="0" applyNumberFormat="1" applyFill="1" applyBorder="1" applyAlignment="1">
      <alignment/>
    </xf>
    <xf numFmtId="166" fontId="0" fillId="0" borderId="5" xfId="0" applyNumberFormat="1" applyBorder="1" applyAlignment="1">
      <alignment/>
    </xf>
    <xf numFmtId="164" fontId="3" fillId="0" borderId="2" xfId="0" applyFont="1" applyFill="1" applyBorder="1" applyAlignment="1">
      <alignment horizontal="left" indent="1"/>
    </xf>
    <xf numFmtId="165" fontId="4" fillId="0" borderId="2" xfId="0" applyNumberFormat="1" applyFont="1" applyFill="1" applyBorder="1" applyAlignment="1">
      <alignment/>
    </xf>
    <xf numFmtId="165" fontId="4" fillId="0" borderId="6" xfId="0" applyNumberFormat="1" applyFont="1" applyBorder="1" applyAlignment="1">
      <alignment/>
    </xf>
    <xf numFmtId="164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4" fontId="2" fillId="0" borderId="2" xfId="0" applyFont="1" applyBorder="1" applyAlignment="1">
      <alignment horizontal="left" wrapText="1" indent="1"/>
    </xf>
    <xf numFmtId="167" fontId="2" fillId="0" borderId="2" xfId="0" applyNumberFormat="1" applyFont="1" applyBorder="1" applyAlignment="1">
      <alignment horizontal="left" vertical="top" wrapText="1" indent="1"/>
    </xf>
    <xf numFmtId="168" fontId="0" fillId="0" borderId="0" xfId="0" applyNumberFormat="1" applyAlignment="1">
      <alignment/>
    </xf>
    <xf numFmtId="164" fontId="6" fillId="0" borderId="2" xfId="0" applyFont="1" applyBorder="1" applyAlignment="1">
      <alignment horizontal="left" wrapText="1"/>
    </xf>
    <xf numFmtId="164" fontId="2" fillId="0" borderId="2" xfId="0" applyFont="1" applyBorder="1" applyAlignment="1">
      <alignment horizontal="left" wrapText="1"/>
    </xf>
    <xf numFmtId="164" fontId="2" fillId="0" borderId="2" xfId="0" applyFont="1" applyBorder="1" applyAlignment="1">
      <alignment wrapText="1"/>
    </xf>
    <xf numFmtId="164" fontId="2" fillId="0" borderId="2" xfId="0" applyFont="1" applyBorder="1" applyAlignment="1">
      <alignment/>
    </xf>
    <xf numFmtId="164" fontId="2" fillId="4" borderId="2" xfId="0" applyFont="1" applyFill="1" applyBorder="1" applyAlignment="1">
      <alignment horizontal="left" indent="1"/>
    </xf>
    <xf numFmtId="164" fontId="0" fillId="4" borderId="2" xfId="0" applyFill="1" applyBorder="1" applyAlignment="1">
      <alignment/>
    </xf>
    <xf numFmtId="164" fontId="2" fillId="0" borderId="2" xfId="0" applyFont="1" applyBorder="1" applyAlignment="1">
      <alignment horizontal="left" indent="1"/>
    </xf>
    <xf numFmtId="165" fontId="3" fillId="2" borderId="2" xfId="0" applyNumberFormat="1" applyFont="1" applyFill="1" applyBorder="1" applyAlignment="1">
      <alignment horizontal="left" vertical="top" wrapText="1" indent="1"/>
    </xf>
    <xf numFmtId="164" fontId="3" fillId="5" borderId="2" xfId="0" applyFont="1" applyFill="1" applyBorder="1" applyAlignment="1">
      <alignment horizontal="left" vertical="top" wrapText="1" indent="1"/>
    </xf>
    <xf numFmtId="165" fontId="3" fillId="5" borderId="2" xfId="0" applyNumberFormat="1" applyFont="1" applyFill="1" applyBorder="1" applyAlignment="1">
      <alignment horizontal="left" vertical="top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="95" zoomScaleNormal="95" workbookViewId="0" topLeftCell="A1">
      <selection activeCell="E5" sqref="E5"/>
    </sheetView>
  </sheetViews>
  <sheetFormatPr defaultColWidth="9.140625" defaultRowHeight="12.75"/>
  <cols>
    <col min="1" max="1" width="50.8515625" style="0" customWidth="1"/>
    <col min="2" max="3" width="22.421875" style="0" customWidth="1"/>
    <col min="4" max="4" width="21.28125" style="0" customWidth="1"/>
    <col min="5" max="5" width="15.57421875" style="0" customWidth="1"/>
    <col min="6" max="6" width="14.57421875" style="0" customWidth="1"/>
    <col min="7" max="7" width="15.57421875" style="0" customWidth="1"/>
    <col min="8" max="8" width="14.57421875" style="0" customWidth="1"/>
    <col min="256" max="16384" width="11.57421875" style="0" customWidth="1"/>
  </cols>
  <sheetData>
    <row r="1" spans="1:4" ht="42" customHeight="1">
      <c r="A1" s="1" t="s">
        <v>0</v>
      </c>
      <c r="B1" s="1"/>
      <c r="C1" s="1"/>
      <c r="D1" s="1"/>
    </row>
    <row r="2" spans="1:4" ht="57.75" customHeight="1">
      <c r="A2" s="2"/>
      <c r="B2" s="3" t="s">
        <v>1</v>
      </c>
      <c r="C2" s="3" t="s">
        <v>2</v>
      </c>
      <c r="D2" s="4" t="s">
        <v>3</v>
      </c>
    </row>
    <row r="3" spans="1:5" ht="12.75">
      <c r="A3" s="5" t="s">
        <v>4</v>
      </c>
      <c r="B3" s="6">
        <v>4787400</v>
      </c>
      <c r="C3" s="6">
        <f>4275000+512400</f>
        <v>4787400</v>
      </c>
      <c r="D3" s="7">
        <f>B3-C3</f>
        <v>0</v>
      </c>
      <c r="E3" s="8"/>
    </row>
    <row r="4" spans="1:5" ht="12.75">
      <c r="A4" s="5" t="s">
        <v>5</v>
      </c>
      <c r="B4" s="9">
        <v>3402600</v>
      </c>
      <c r="C4" s="9">
        <f>2655000+747600</f>
        <v>3402600</v>
      </c>
      <c r="D4" s="7">
        <f>B4-C4</f>
        <v>0</v>
      </c>
      <c r="E4" s="8"/>
    </row>
    <row r="5" spans="1:5" ht="12.75">
      <c r="A5" s="5" t="s">
        <v>6</v>
      </c>
      <c r="B5" s="9">
        <v>967650</v>
      </c>
      <c r="C5" s="9">
        <f>810000+134400+23250</f>
        <v>967650</v>
      </c>
      <c r="D5" s="7">
        <f>B5-C5</f>
        <v>0</v>
      </c>
      <c r="E5" s="8"/>
    </row>
    <row r="6" spans="1:5" ht="12.75">
      <c r="A6" s="5" t="s">
        <v>7</v>
      </c>
      <c r="B6" s="9">
        <v>1545600</v>
      </c>
      <c r="C6" s="9">
        <f>1260000+285600</f>
        <v>1545600</v>
      </c>
      <c r="D6" s="7">
        <f>B6-C6</f>
        <v>0</v>
      </c>
      <c r="E6" s="8"/>
    </row>
    <row r="7" spans="1:5" ht="12.75">
      <c r="A7" s="5" t="s">
        <v>8</v>
      </c>
      <c r="B7" s="9">
        <v>286750</v>
      </c>
      <c r="C7" s="9">
        <v>286750</v>
      </c>
      <c r="D7" s="7">
        <f>B7-C7</f>
        <v>0</v>
      </c>
      <c r="E7" s="8">
        <v>0</v>
      </c>
    </row>
    <row r="8" spans="1:5" ht="12.75">
      <c r="A8" s="5" t="s">
        <v>9</v>
      </c>
      <c r="B8" s="9">
        <v>68000</v>
      </c>
      <c r="C8" s="9">
        <v>68000</v>
      </c>
      <c r="D8" s="7">
        <f>B8-C8</f>
        <v>0</v>
      </c>
      <c r="E8" s="8"/>
    </row>
    <row r="9" spans="1:5" ht="12.75">
      <c r="A9" s="5" t="s">
        <v>10</v>
      </c>
      <c r="B9" s="10">
        <v>0</v>
      </c>
      <c r="C9" s="10">
        <v>0</v>
      </c>
      <c r="D9" s="7">
        <f>B9-C9</f>
        <v>0</v>
      </c>
      <c r="E9" s="8"/>
    </row>
    <row r="10" spans="1:8" ht="12.75">
      <c r="A10" s="11" t="s">
        <v>11</v>
      </c>
      <c r="B10" s="12">
        <f>SUM(B3:B9)</f>
        <v>11058000</v>
      </c>
      <c r="C10" s="12">
        <f>SUM(C3:C9)</f>
        <v>11058000</v>
      </c>
      <c r="D10" s="7">
        <f>B10-C10</f>
        <v>0</v>
      </c>
      <c r="E10" s="8"/>
      <c r="F10" s="8"/>
      <c r="G10" s="8"/>
      <c r="H10" s="8"/>
    </row>
    <row r="11" spans="1:8" ht="12.75">
      <c r="A11" s="5" t="s">
        <v>12</v>
      </c>
      <c r="B11" s="5"/>
      <c r="C11" s="5"/>
      <c r="D11" s="7">
        <f>B11-C11</f>
        <v>0</v>
      </c>
      <c r="F11" s="8"/>
      <c r="G11" s="8"/>
      <c r="H11" s="8"/>
    </row>
    <row r="12" spans="1:4" ht="12.75">
      <c r="A12" s="5" t="s">
        <v>13</v>
      </c>
      <c r="B12" s="13"/>
      <c r="C12" s="13"/>
      <c r="D12" s="7">
        <f>B12-C12</f>
        <v>0</v>
      </c>
    </row>
    <row r="13" spans="1:4" ht="12.75">
      <c r="A13" s="14" t="s">
        <v>14</v>
      </c>
      <c r="B13" s="15"/>
      <c r="C13" s="15"/>
      <c r="D13" s="7">
        <f>B13-C13</f>
        <v>0</v>
      </c>
    </row>
    <row r="14" spans="1:4" ht="12.75">
      <c r="A14" s="16" t="s">
        <v>15</v>
      </c>
      <c r="B14" s="17">
        <v>48000</v>
      </c>
      <c r="C14" s="17">
        <v>48000</v>
      </c>
      <c r="D14" s="18">
        <f>B14-C14</f>
        <v>0</v>
      </c>
    </row>
    <row r="15" spans="1:4" s="22" customFormat="1" ht="12.75">
      <c r="A15" s="19" t="s">
        <v>16</v>
      </c>
      <c r="B15" s="20">
        <v>51600</v>
      </c>
      <c r="C15" s="20">
        <f>B15-C16</f>
        <v>22220.87</v>
      </c>
      <c r="D15" s="21">
        <f>B15-C15</f>
        <v>29379.13</v>
      </c>
    </row>
    <row r="16" spans="1:4" s="22" customFormat="1" ht="12.75">
      <c r="A16" s="19" t="s">
        <v>17</v>
      </c>
      <c r="B16" s="23">
        <v>0</v>
      </c>
      <c r="C16" s="20">
        <v>29379.13</v>
      </c>
      <c r="D16" s="21">
        <f>B16-C16</f>
        <v>-29379.13</v>
      </c>
    </row>
    <row r="17" spans="1:4" ht="12.75">
      <c r="A17" s="16" t="s">
        <v>18</v>
      </c>
      <c r="B17" s="17">
        <v>60000</v>
      </c>
      <c r="C17" s="17">
        <v>60000</v>
      </c>
      <c r="D17" s="18">
        <f>B17-C17</f>
        <v>0</v>
      </c>
    </row>
    <row r="18" spans="1:4" s="22" customFormat="1" ht="12.75">
      <c r="A18" s="19" t="s">
        <v>19</v>
      </c>
      <c r="B18" s="20">
        <v>130136</v>
      </c>
      <c r="C18" s="20">
        <f>B18-C19</f>
        <v>124428.98</v>
      </c>
      <c r="D18" s="21">
        <f>B18-C18</f>
        <v>5707.020000000004</v>
      </c>
    </row>
    <row r="19" spans="1:4" s="22" customFormat="1" ht="12.75">
      <c r="A19" s="19" t="s">
        <v>20</v>
      </c>
      <c r="B19" s="23">
        <v>0</v>
      </c>
      <c r="C19" s="20">
        <v>5707.02</v>
      </c>
      <c r="D19" s="21">
        <f>B19-C19</f>
        <v>-5707.02</v>
      </c>
    </row>
    <row r="20" spans="1:4" ht="12.75">
      <c r="A20" s="24" t="s">
        <v>21</v>
      </c>
      <c r="B20" s="9">
        <v>80000</v>
      </c>
      <c r="C20" s="9">
        <v>80000</v>
      </c>
      <c r="D20" s="7">
        <f>B20-C20</f>
        <v>0</v>
      </c>
    </row>
    <row r="21" spans="1:5" ht="12.75">
      <c r="A21" s="24" t="s">
        <v>22</v>
      </c>
      <c r="B21" s="9">
        <v>47486.24</v>
      </c>
      <c r="C21" s="9">
        <v>47486.24</v>
      </c>
      <c r="D21" s="7">
        <f>B21-C21</f>
        <v>0</v>
      </c>
      <c r="E21" s="18"/>
    </row>
    <row r="22" spans="1:5" ht="12.75">
      <c r="A22" s="5" t="s">
        <v>23</v>
      </c>
      <c r="B22" s="17">
        <v>1663019.54</v>
      </c>
      <c r="C22" s="17">
        <f>0.09*1525706+1525706</f>
        <v>1663019.54</v>
      </c>
      <c r="D22" s="7">
        <f>B22-C22</f>
        <v>0</v>
      </c>
      <c r="E22" s="18"/>
    </row>
    <row r="23" spans="1:5" ht="52.5" customHeight="1">
      <c r="A23" s="5" t="s">
        <v>24</v>
      </c>
      <c r="B23" s="9">
        <v>1</v>
      </c>
      <c r="C23" s="9">
        <v>1</v>
      </c>
      <c r="D23" s="7">
        <f>B23-C23</f>
        <v>0</v>
      </c>
      <c r="E23" s="18"/>
    </row>
    <row r="24" spans="1:5" ht="52.5" customHeight="1">
      <c r="A24" s="25" t="s">
        <v>25</v>
      </c>
      <c r="B24" s="9">
        <v>770833.33</v>
      </c>
      <c r="C24" s="9">
        <v>770833.33</v>
      </c>
      <c r="D24" s="7">
        <f>B24-C24</f>
        <v>0</v>
      </c>
      <c r="E24" s="18"/>
    </row>
    <row r="25" spans="1:6" ht="12.75">
      <c r="A25" s="24" t="s">
        <v>26</v>
      </c>
      <c r="B25" s="17">
        <v>235160</v>
      </c>
      <c r="C25" s="17">
        <v>235160</v>
      </c>
      <c r="D25" s="7">
        <f>B25-C25</f>
        <v>0</v>
      </c>
      <c r="E25" s="18"/>
      <c r="F25" s="8"/>
    </row>
    <row r="26" spans="1:6" ht="18" customHeight="1">
      <c r="A26" s="24" t="s">
        <v>27</v>
      </c>
      <c r="B26" s="9"/>
      <c r="C26" s="9"/>
      <c r="D26" s="7">
        <f>B26-C26</f>
        <v>0</v>
      </c>
      <c r="E26" s="18"/>
      <c r="F26" s="26"/>
    </row>
    <row r="27" spans="1:6" ht="18" customHeight="1">
      <c r="A27" s="24" t="s">
        <v>28</v>
      </c>
      <c r="B27" s="9">
        <v>707991.46</v>
      </c>
      <c r="C27" s="9">
        <v>707991.46</v>
      </c>
      <c r="D27" s="7">
        <f>B27-C27</f>
        <v>0</v>
      </c>
      <c r="E27" s="18"/>
      <c r="F27" s="26"/>
    </row>
    <row r="28" spans="1:6" ht="12.75">
      <c r="A28" s="27" t="s">
        <v>29</v>
      </c>
      <c r="B28" s="9"/>
      <c r="C28" s="9"/>
      <c r="D28" s="7">
        <f>B28-C28</f>
        <v>0</v>
      </c>
      <c r="E28" s="18"/>
      <c r="F28" s="26"/>
    </row>
    <row r="29" spans="1:8" ht="12.75">
      <c r="A29" s="28" t="s">
        <v>30</v>
      </c>
      <c r="B29" s="9">
        <v>250253.75</v>
      </c>
      <c r="C29" s="9">
        <v>250253.75</v>
      </c>
      <c r="D29" s="7">
        <f>B29-C29</f>
        <v>0</v>
      </c>
      <c r="E29" s="8"/>
      <c r="F29" s="8"/>
      <c r="G29" s="8"/>
      <c r="H29" s="8"/>
    </row>
    <row r="30" spans="1:4" ht="12.75">
      <c r="A30" s="29" t="s">
        <v>31</v>
      </c>
      <c r="B30" s="9">
        <v>68272.31</v>
      </c>
      <c r="C30" s="9">
        <v>68272.31</v>
      </c>
      <c r="D30" s="7">
        <f>B30-C30</f>
        <v>0</v>
      </c>
    </row>
    <row r="31" spans="1:4" ht="12.75">
      <c r="A31" s="29" t="s">
        <v>32</v>
      </c>
      <c r="B31" s="9">
        <v>170680.77</v>
      </c>
      <c r="C31" s="9">
        <v>170680.77</v>
      </c>
      <c r="D31" s="7">
        <f>B31-C31</f>
        <v>0</v>
      </c>
    </row>
    <row r="32" spans="1:4" ht="12.75">
      <c r="A32" s="29" t="s">
        <v>33</v>
      </c>
      <c r="B32" s="9"/>
      <c r="C32" s="9"/>
      <c r="D32" s="7">
        <f>B32-C32</f>
        <v>0</v>
      </c>
    </row>
    <row r="33" spans="1:4" ht="12.75">
      <c r="A33" s="30" t="s">
        <v>34</v>
      </c>
      <c r="B33" s="9">
        <v>9000</v>
      </c>
      <c r="C33" s="9">
        <v>9000</v>
      </c>
      <c r="D33" s="7">
        <f>B33-C33</f>
        <v>0</v>
      </c>
    </row>
    <row r="34" spans="1:4" ht="12.75">
      <c r="A34" s="5" t="s">
        <v>35</v>
      </c>
      <c r="B34" s="9">
        <v>20000</v>
      </c>
      <c r="C34" s="9">
        <v>20000</v>
      </c>
      <c r="D34" s="7">
        <f>B34-C34</f>
        <v>0</v>
      </c>
    </row>
    <row r="35" spans="1:4" ht="12.75">
      <c r="A35" s="31" t="s">
        <v>36</v>
      </c>
      <c r="B35" s="32"/>
      <c r="C35" s="32"/>
      <c r="D35" s="7">
        <f>B35-C35</f>
        <v>0</v>
      </c>
    </row>
    <row r="36" spans="1:4" ht="12.75">
      <c r="A36" s="33" t="s">
        <v>37</v>
      </c>
      <c r="B36" s="17">
        <f>0.1*SUM(B3:B8)</f>
        <v>1105800</v>
      </c>
      <c r="C36" s="9">
        <f>0.1*SUM(C3:C8)</f>
        <v>1105800</v>
      </c>
      <c r="D36" s="7">
        <f>B36-C36</f>
        <v>0</v>
      </c>
    </row>
    <row r="37" spans="1:6" ht="12.75">
      <c r="A37" s="24" t="s">
        <v>38</v>
      </c>
      <c r="B37" s="17">
        <f>(B27+B29+B30+B31)*(1.04*1.22-1)</f>
        <v>321806.9003519999</v>
      </c>
      <c r="C37" s="17">
        <f>(C27+C29+C30+C31)*(1.04*1.22-1)</f>
        <v>321806.9003519999</v>
      </c>
      <c r="D37" s="7">
        <f>B37-C37</f>
        <v>0</v>
      </c>
      <c r="E37" s="8"/>
      <c r="F37" s="8"/>
    </row>
    <row r="38" spans="1:4" ht="12.75">
      <c r="A38" s="24" t="s">
        <v>39</v>
      </c>
      <c r="B38" s="17">
        <f>B20*22%</f>
        <v>17600</v>
      </c>
      <c r="C38" s="17">
        <f>C20*22%</f>
        <v>17600</v>
      </c>
      <c r="D38" s="7">
        <f>B38-C38</f>
        <v>0</v>
      </c>
    </row>
    <row r="39" spans="1:4" ht="12.75">
      <c r="A39" s="24" t="s">
        <v>40</v>
      </c>
      <c r="B39" s="17">
        <v>184358.7</v>
      </c>
      <c r="C39" s="17">
        <v>184358.7</v>
      </c>
      <c r="D39" s="7">
        <f>B39-C39</f>
        <v>0</v>
      </c>
    </row>
    <row r="40" spans="1:4" ht="12.75">
      <c r="A40" s="11" t="s">
        <v>41</v>
      </c>
      <c r="B40" s="34">
        <f>SUM(B12:B39)</f>
        <v>5942000.000352</v>
      </c>
      <c r="C40" s="34">
        <f>SUM(C12:C39)</f>
        <v>5942000.000352</v>
      </c>
      <c r="D40" s="7">
        <f>B40-C40</f>
        <v>0</v>
      </c>
    </row>
    <row r="41" spans="1:7" ht="21.75" customHeight="1">
      <c r="A41" s="35" t="s">
        <v>42</v>
      </c>
      <c r="B41" s="36">
        <f>B10+B40</f>
        <v>17000000.000352</v>
      </c>
      <c r="C41" s="36">
        <f>C10+C40</f>
        <v>17000000.000352</v>
      </c>
      <c r="D41" s="7">
        <f>B41-C41</f>
        <v>0</v>
      </c>
      <c r="G41" s="8"/>
    </row>
    <row r="48" ht="12.75">
      <c r="B48" s="10">
        <v>0</v>
      </c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Donatella Palladino</cp:lastModifiedBy>
  <dcterms:created xsi:type="dcterms:W3CDTF">2018-05-17T11:12:35Z</dcterms:created>
  <dcterms:modified xsi:type="dcterms:W3CDTF">2018-06-07T14:41:27Z</dcterms:modified>
  <cp:category/>
  <cp:version/>
  <cp:contentType/>
  <cp:contentStatus/>
  <cp:revision>28</cp:revision>
</cp:coreProperties>
</file>