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  <sheet name="Foglio3" sheetId="2" r:id="rId2"/>
  </sheets>
  <definedNames>
    <definedName name="_xlnm.Print_Area" localSheetId="0">'Foglio2'!$A$2:$D$37</definedName>
    <definedName name="Excel_BuiltIn_Print_Area_1">#REF!</definedName>
    <definedName name="Excel_BuiltIn_Print_Area_2">'Foglio2'!$A$2:$B$37</definedName>
    <definedName name="Excel_BuiltIn_Print_Area" localSheetId="0">'Foglio2'!$A$3:$D$37</definedName>
  </definedNames>
  <calcPr fullCalcOnLoad="1"/>
</workbook>
</file>

<file path=xl/sharedStrings.xml><?xml version="1.0" encoding="utf-8"?>
<sst xmlns="http://schemas.openxmlformats.org/spreadsheetml/2006/main" count="107" uniqueCount="53">
  <si>
    <t xml:space="preserve">Q.E. nuovo edificio scolastico presso l’area di via Raffaello Sanzio nel Comune di Empoli </t>
  </si>
  <si>
    <t>VOCI</t>
  </si>
  <si>
    <t>QE approvato con DD 294/2017</t>
  </si>
  <si>
    <t>QE da approvare</t>
  </si>
  <si>
    <t>Differenza</t>
  </si>
  <si>
    <t>capitolo e impegno</t>
  </si>
  <si>
    <t>precedenti</t>
  </si>
  <si>
    <t>a. civili</t>
  </si>
  <si>
    <t>b. strutture</t>
  </si>
  <si>
    <t>c. impianti idrico sanitari</t>
  </si>
  <si>
    <t>d. impianti elettrici e speciali</t>
  </si>
  <si>
    <t>e. impianti meccanici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</si>
  <si>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</si>
  <si>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</si>
  <si>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</si>
  <si>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</si>
  <si>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r>
      <rPr>
        <sz val="10"/>
        <color indexed="8"/>
        <rFont val="Verdana"/>
        <family val="2"/>
      </rPr>
      <t xml:space="preserve">   2.1 bonifica bellica</t>
    </r>
    <r>
      <rPr>
        <b/>
        <sz val="10"/>
        <color indexed="8"/>
        <rFont val="Verdana"/>
        <family val="2"/>
      </rPr>
      <t xml:space="preserve"> (DD 1113/2018)</t>
    </r>
  </si>
  <si>
    <t>Cap. 19505 imp2652/2018</t>
  </si>
  <si>
    <t xml:space="preserve">   2.2 indagini geologiche</t>
  </si>
  <si>
    <t>Indagini geognostiche/Bierregi (DD.1252/2018)</t>
  </si>
  <si>
    <t>Assist. Geologica/Geologica Toscana(Pres.Det.)</t>
  </si>
  <si>
    <t xml:space="preserve">   2.3 indagini archeologiche</t>
  </si>
  <si>
    <t xml:space="preserve">   2.4 analisi terre    </t>
  </si>
  <si>
    <t xml:space="preserve">3. allacciamenti ai pubblici servizi </t>
  </si>
  <si>
    <r>
      <rPr>
        <sz val="10"/>
        <color indexed="8"/>
        <rFont val="Verdana"/>
        <family val="2"/>
      </rPr>
      <t xml:space="preserve">4. </t>
    </r>
    <r>
      <rPr>
        <sz val="10"/>
        <rFont val="Tahoma-OneByteIdentityH"/>
        <family val="0"/>
      </rPr>
      <t>imprevisti e arrotondamenti</t>
    </r>
  </si>
  <si>
    <t>5. acquisizione aree o immobili e pertinenti indennizzi</t>
  </si>
  <si>
    <t>6. accantonamento di cui all’articolo 133, commi 3 e 4, del codice</t>
  </si>
  <si>
    <t xml:space="preserve">7. fondo per la progettazione e l’innovazione di  cui all’art. 93, comma 7-bis, del codice, nella misura del 2% </t>
  </si>
  <si>
    <t xml:space="preserve">   7.1 assicurazione progettisti interni</t>
  </si>
  <si>
    <r>
      <rPr>
        <sz val="10"/>
        <color indexed="8"/>
        <rFont val="Verdana"/>
        <family val="2"/>
      </rPr>
      <t xml:space="preserve">   7.2 spese progettazione </t>
    </r>
    <r>
      <rPr>
        <b/>
        <sz val="10"/>
        <color indexed="8"/>
        <rFont val="Verdana"/>
        <family val="2"/>
      </rPr>
      <t>(DD 282/2018)</t>
    </r>
  </si>
  <si>
    <t>cap. 19165 imp. 1286/2018</t>
  </si>
  <si>
    <t>Diritti istruttori per pareri vari Enti (DD 1772/2018)</t>
  </si>
  <si>
    <t>Cap. 19505 imp. 2773-2774-2775/2018</t>
  </si>
  <si>
    <t>8. spese per attività tecnico amministrative connesse alla progettazione, di supporto al responsabile del procedimento:</t>
  </si>
  <si>
    <r>
      <rPr>
        <sz val="10"/>
        <color indexed="8"/>
        <rFont val="Verdana"/>
        <family val="2"/>
      </rPr>
      <t xml:space="preserve">     8.1 verifica e validazione</t>
    </r>
    <r>
      <rPr>
        <b/>
        <sz val="10"/>
        <color indexed="8"/>
        <rFont val="Verdana"/>
        <family val="2"/>
      </rPr>
      <t xml:space="preserve"> (DD 767/2018)</t>
    </r>
  </si>
  <si>
    <t>Cap. 19505 imp.1862/2018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</si>
  <si>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</si>
  <si>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</si>
  <si>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</si>
  <si>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</si>
  <si>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</si>
  <si>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(a+b+c+d+e)</t>
  </si>
  <si>
    <t>Totale somme a disposizione</t>
  </si>
  <si>
    <t>TOTALE COMPLESSIVO</t>
  </si>
  <si>
    <t>Riepilogo Nuovo QE</t>
  </si>
  <si>
    <t>Cap.19165</t>
  </si>
  <si>
    <t>Cap.19309</t>
  </si>
  <si>
    <t>Cap.19505</t>
  </si>
  <si>
    <t>Attuale bilancio</t>
  </si>
  <si>
    <t>Variazione bilancio da chiedere</t>
  </si>
  <si>
    <t>Indagini geognostiche (DD ____ - Bierregi)</t>
  </si>
  <si>
    <t>Assistenza geologo (DD ____ - Geologica Toscana)</t>
  </si>
  <si>
    <t>Indagini ambientali (DD ____ - Alpha Ecologia)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</si>
</sst>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#,##0.00;[RED]\-#,##0.00"/>
    <numFmt numFmtId="167" formatCode="#,##0.00"/>
    <numFmt numFmtId="168" formatCode="_-* #,##0.00_-;\-* #,##0.00_-;_-* \-??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name val="Tahoma-OneByteIdentityH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 indent="1"/>
    </xf>
    <xf numFmtId="165" fontId="0" fillId="0" borderId="3" xfId="0" applyNumberFormat="1" applyFont="1" applyBorder="1" applyAlignment="1">
      <alignment vertical="center"/>
    </xf>
    <xf numFmtId="166" fontId="0" fillId="0" borderId="3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4" fillId="3" borderId="4" xfId="0" applyNumberFormat="1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right" vertical="center"/>
    </xf>
    <xf numFmtId="165" fontId="0" fillId="3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65" fontId="4" fillId="5" borderId="2" xfId="0" applyNumberFormat="1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left" vertical="center" wrapText="1" indent="1"/>
    </xf>
    <xf numFmtId="164" fontId="5" fillId="0" borderId="2" xfId="0" applyFont="1" applyFill="1" applyBorder="1" applyAlignment="1">
      <alignment horizontal="left" vertical="center" indent="1"/>
    </xf>
    <xf numFmtId="165" fontId="0" fillId="0" borderId="2" xfId="0" applyNumberFormat="1" applyFont="1" applyFill="1" applyBorder="1" applyAlignment="1">
      <alignment vertical="center"/>
    </xf>
    <xf numFmtId="164" fontId="0" fillId="0" borderId="4" xfId="0" applyFont="1" applyBorder="1" applyAlignment="1">
      <alignment wrapText="1"/>
    </xf>
    <xf numFmtId="167" fontId="0" fillId="0" borderId="4" xfId="0" applyNumberFormat="1" applyFont="1" applyFill="1" applyBorder="1" applyAlignment="1">
      <alignment vertical="center"/>
    </xf>
    <xf numFmtId="167" fontId="0" fillId="4" borderId="4" xfId="0" applyNumberFormat="1" applyFont="1" applyFill="1" applyBorder="1" applyAlignment="1">
      <alignment vertical="center"/>
    </xf>
    <xf numFmtId="164" fontId="7" fillId="0" borderId="2" xfId="0" applyFont="1" applyFill="1" applyBorder="1" applyAlignment="1">
      <alignment horizontal="left" vertical="center" indent="1"/>
    </xf>
    <xf numFmtId="165" fontId="4" fillId="0" borderId="2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4" fontId="4" fillId="0" borderId="4" xfId="0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4" borderId="4" xfId="0" applyNumberFormat="1" applyFont="1" applyFill="1" applyBorder="1" applyAlignment="1">
      <alignment vertical="center"/>
    </xf>
    <xf numFmtId="164" fontId="4" fillId="0" borderId="0" xfId="0" applyFont="1" applyFill="1" applyAlignment="1">
      <alignment/>
    </xf>
    <xf numFmtId="164" fontId="3" fillId="0" borderId="2" xfId="0" applyFont="1" applyFill="1" applyBorder="1" applyAlignment="1">
      <alignment horizontal="left" vertical="center" indent="1"/>
    </xf>
    <xf numFmtId="164" fontId="0" fillId="0" borderId="0" xfId="0" applyFont="1" applyAlignment="1">
      <alignment/>
    </xf>
    <xf numFmtId="166" fontId="4" fillId="0" borderId="3" xfId="0" applyNumberFormat="1" applyFont="1" applyBorder="1" applyAlignment="1">
      <alignment vertical="center"/>
    </xf>
    <xf numFmtId="164" fontId="0" fillId="0" borderId="4" xfId="0" applyFont="1" applyFill="1" applyBorder="1" applyAlignment="1">
      <alignment vertical="center"/>
    </xf>
    <xf numFmtId="164" fontId="5" fillId="0" borderId="2" xfId="0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167" fontId="0" fillId="5" borderId="4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67" fontId="0" fillId="6" borderId="4" xfId="0" applyNumberFormat="1" applyFont="1" applyFill="1" applyBorder="1" applyAlignment="1">
      <alignment vertical="center"/>
    </xf>
    <xf numFmtId="164" fontId="6" fillId="0" borderId="2" xfId="0" applyFont="1" applyBorder="1" applyAlignment="1">
      <alignment horizontal="left" vertical="center" wrapText="1" indent="1"/>
    </xf>
    <xf numFmtId="164" fontId="0" fillId="0" borderId="4" xfId="0" applyBorder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center" vertical="center"/>
    </xf>
    <xf numFmtId="164" fontId="7" fillId="7" borderId="2" xfId="0" applyFont="1" applyFill="1" applyBorder="1" applyAlignment="1">
      <alignment horizontal="left" vertical="center" wrapText="1" indent="1"/>
    </xf>
    <xf numFmtId="165" fontId="7" fillId="2" borderId="2" xfId="0" applyNumberFormat="1" applyFont="1" applyFill="1" applyBorder="1" applyAlignment="1">
      <alignment horizontal="left" vertical="center" wrapText="1" indent="1"/>
    </xf>
    <xf numFmtId="166" fontId="7" fillId="2" borderId="2" xfId="0" applyNumberFormat="1" applyFont="1" applyFill="1" applyBorder="1" applyAlignment="1">
      <alignment horizontal="right" vertical="center" wrapText="1"/>
    </xf>
    <xf numFmtId="164" fontId="7" fillId="3" borderId="2" xfId="0" applyFont="1" applyFill="1" applyBorder="1" applyAlignment="1">
      <alignment horizontal="left" vertical="center" wrapText="1" indent="1"/>
    </xf>
    <xf numFmtId="164" fontId="7" fillId="8" borderId="2" xfId="0" applyFont="1" applyFill="1" applyBorder="1" applyAlignment="1">
      <alignment horizontal="left" vertical="center" wrapText="1" indent="1"/>
    </xf>
    <xf numFmtId="165" fontId="7" fillId="8" borderId="2" xfId="0" applyNumberFormat="1" applyFont="1" applyFill="1" applyBorder="1" applyAlignment="1">
      <alignment horizontal="left" vertical="center" wrapText="1" indent="1"/>
    </xf>
    <xf numFmtId="166" fontId="7" fillId="8" borderId="2" xfId="0" applyNumberFormat="1" applyFont="1" applyFill="1" applyBorder="1" applyAlignment="1">
      <alignment horizontal="right" vertical="center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6" borderId="4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DCC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5" zoomScaleNormal="95" workbookViewId="0" topLeftCell="A7">
      <selection activeCell="G44" sqref="G44"/>
    </sheetView>
  </sheetViews>
  <sheetFormatPr defaultColWidth="8.00390625" defaultRowHeight="12.75"/>
  <cols>
    <col min="1" max="1" width="49.57421875" style="0" customWidth="1"/>
    <col min="2" max="3" width="21.140625" style="0" customWidth="1"/>
    <col min="4" max="4" width="17.57421875" style="0" customWidth="1"/>
    <col min="5" max="5" width="21.8515625" style="0" customWidth="1"/>
    <col min="6" max="6" width="12.140625" style="0" customWidth="1"/>
    <col min="7" max="7" width="15.421875" style="0" customWidth="1"/>
    <col min="8" max="8" width="17.7109375" style="0" customWidth="1"/>
    <col min="9" max="9" width="16.421875" style="0" customWidth="1"/>
    <col min="10" max="11" width="8.8515625" style="0" customWidth="1"/>
    <col min="12" max="12" width="16.140625" style="0" customWidth="1"/>
    <col min="13" max="16384" width="8.8515625" style="0" customWidth="1"/>
  </cols>
  <sheetData>
    <row r="1" spans="1:4" ht="42" customHeight="1">
      <c r="A1" s="1" t="s">
        <v>0</v>
      </c>
      <c r="B1" s="1"/>
      <c r="C1" s="1"/>
      <c r="D1" s="1"/>
    </row>
    <row r="2" spans="1:9" ht="57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>
        <v>2018</v>
      </c>
      <c r="H2" s="4">
        <v>2019</v>
      </c>
      <c r="I2" s="4">
        <v>2020</v>
      </c>
    </row>
    <row r="3" spans="1:9" ht="12.75">
      <c r="A3" s="5" t="s">
        <v>7</v>
      </c>
      <c r="B3" s="6">
        <v>2308500</v>
      </c>
      <c r="C3" s="6">
        <v>2308500</v>
      </c>
      <c r="D3" s="7">
        <f aca="true" t="shared" si="0" ref="D3:D9">C3-B3</f>
        <v>0</v>
      </c>
      <c r="E3" s="8"/>
      <c r="F3" s="9"/>
      <c r="G3" s="9"/>
      <c r="H3" s="9"/>
      <c r="I3" s="9"/>
    </row>
    <row r="4" spans="1:9" ht="12.75">
      <c r="A4" s="5" t="s">
        <v>8</v>
      </c>
      <c r="B4" s="10">
        <v>1282500</v>
      </c>
      <c r="C4" s="10">
        <v>1282500</v>
      </c>
      <c r="D4" s="7">
        <f t="shared" si="0"/>
        <v>0</v>
      </c>
      <c r="E4" s="8"/>
      <c r="F4" s="9"/>
      <c r="G4" s="9"/>
      <c r="H4" s="9"/>
      <c r="I4" s="9"/>
    </row>
    <row r="5" spans="1:9" ht="12.75">
      <c r="A5" s="5" t="s">
        <v>9</v>
      </c>
      <c r="B5" s="10">
        <v>451000</v>
      </c>
      <c r="C5" s="10">
        <v>451000</v>
      </c>
      <c r="D5" s="7">
        <f t="shared" si="0"/>
        <v>0</v>
      </c>
      <c r="E5" s="8"/>
      <c r="F5" s="9"/>
      <c r="G5" s="9"/>
      <c r="H5" s="9"/>
      <c r="I5" s="9"/>
    </row>
    <row r="6" spans="1:9" ht="12.75">
      <c r="A6" s="5" t="s">
        <v>10</v>
      </c>
      <c r="B6" s="10">
        <v>677600</v>
      </c>
      <c r="C6" s="10">
        <v>677600</v>
      </c>
      <c r="D6" s="7">
        <f t="shared" si="0"/>
        <v>0</v>
      </c>
      <c r="E6" s="8"/>
      <c r="F6" s="9"/>
      <c r="G6" s="9"/>
      <c r="H6" s="9"/>
      <c r="I6" s="9"/>
    </row>
    <row r="7" spans="1:9" ht="12.75">
      <c r="A7" s="5" t="s">
        <v>11</v>
      </c>
      <c r="B7" s="10">
        <v>980400</v>
      </c>
      <c r="C7" s="10">
        <v>980400</v>
      </c>
      <c r="D7" s="7">
        <f t="shared" si="0"/>
        <v>0</v>
      </c>
      <c r="E7" s="8"/>
      <c r="F7" s="9"/>
      <c r="G7" s="9"/>
      <c r="H7" s="9"/>
      <c r="I7" s="9"/>
    </row>
    <row r="8" spans="1:9" ht="14.25" customHeight="1">
      <c r="A8" s="11" t="s">
        <v>12</v>
      </c>
      <c r="B8" s="12">
        <v>5700000</v>
      </c>
      <c r="C8" s="12">
        <v>5700000</v>
      </c>
      <c r="D8" s="13">
        <f t="shared" si="0"/>
        <v>0</v>
      </c>
      <c r="E8" s="14"/>
      <c r="F8" s="15">
        <v>0</v>
      </c>
      <c r="G8" s="15">
        <v>0</v>
      </c>
      <c r="H8" s="16">
        <v>980793.57</v>
      </c>
      <c r="I8" s="15">
        <v>0</v>
      </c>
    </row>
    <row r="9" spans="1:9" ht="12.75">
      <c r="A9" s="11"/>
      <c r="B9" s="12"/>
      <c r="C9" s="12"/>
      <c r="D9" s="13">
        <f t="shared" si="0"/>
        <v>0</v>
      </c>
      <c r="E9" s="14"/>
      <c r="F9" s="15">
        <v>0</v>
      </c>
      <c r="G9" s="15">
        <v>0</v>
      </c>
      <c r="H9" s="17">
        <v>2181818.18</v>
      </c>
      <c r="I9" s="17">
        <v>2551806.44</v>
      </c>
    </row>
    <row r="10" spans="1:9" ht="12.75">
      <c r="A10" s="5" t="s">
        <v>13</v>
      </c>
      <c r="B10" s="5"/>
      <c r="C10" s="5"/>
      <c r="D10" s="7"/>
      <c r="E10" s="9"/>
      <c r="F10" s="8"/>
      <c r="G10" s="8"/>
      <c r="H10" s="8"/>
      <c r="I10" s="9"/>
    </row>
    <row r="11" spans="1:9" ht="12.75">
      <c r="A11" s="5" t="s">
        <v>14</v>
      </c>
      <c r="B11" s="18"/>
      <c r="C11" s="18"/>
      <c r="D11" s="7">
        <f aca="true" t="shared" si="1" ref="D11:D15">C11-B11</f>
        <v>0</v>
      </c>
      <c r="E11" s="9"/>
      <c r="F11" s="9"/>
      <c r="G11" s="9"/>
      <c r="H11" s="9"/>
      <c r="I11" s="9"/>
    </row>
    <row r="12" spans="1:9" ht="12.75">
      <c r="A12" s="19" t="s">
        <v>15</v>
      </c>
      <c r="B12" s="20"/>
      <c r="C12" s="20"/>
      <c r="D12" s="7">
        <f t="shared" si="1"/>
        <v>0</v>
      </c>
      <c r="E12" s="9"/>
      <c r="F12" s="9"/>
      <c r="G12" s="9"/>
      <c r="H12" s="9"/>
      <c r="I12" s="9"/>
    </row>
    <row r="13" spans="1:9" ht="12.75">
      <c r="A13" s="21" t="s">
        <v>16</v>
      </c>
      <c r="B13" s="22">
        <v>7290.71</v>
      </c>
      <c r="C13" s="22">
        <v>7290.71</v>
      </c>
      <c r="D13" s="7">
        <f t="shared" si="1"/>
        <v>0</v>
      </c>
      <c r="E13" s="23" t="s">
        <v>17</v>
      </c>
      <c r="F13" s="24"/>
      <c r="G13" s="25">
        <v>7290.71</v>
      </c>
      <c r="H13" s="9"/>
      <c r="I13" s="9"/>
    </row>
    <row r="14" spans="1:9" s="32" customFormat="1" ht="14.25">
      <c r="A14" s="26" t="s">
        <v>18</v>
      </c>
      <c r="B14" s="27">
        <v>8493.38</v>
      </c>
      <c r="C14" s="27">
        <f>B14-C16</f>
        <v>7732.099999999999</v>
      </c>
      <c r="D14" s="28">
        <f t="shared" si="1"/>
        <v>-761.2799999999997</v>
      </c>
      <c r="E14" s="29"/>
      <c r="F14" s="30"/>
      <c r="G14" s="31">
        <f aca="true" t="shared" si="2" ref="G14:G16">C14</f>
        <v>7732.099999999999</v>
      </c>
      <c r="H14" s="29"/>
      <c r="I14" s="29"/>
    </row>
    <row r="15" spans="1:9" s="34" customFormat="1" ht="12.75">
      <c r="A15" s="33" t="s">
        <v>19</v>
      </c>
      <c r="B15" s="22">
        <v>12506.62</v>
      </c>
      <c r="C15" s="22">
        <v>12506.62</v>
      </c>
      <c r="D15" s="7">
        <f t="shared" si="1"/>
        <v>0</v>
      </c>
      <c r="E15" s="9"/>
      <c r="F15" s="24"/>
      <c r="G15" s="25">
        <f t="shared" si="2"/>
        <v>12506.62</v>
      </c>
      <c r="H15" s="9"/>
      <c r="I15" s="9"/>
    </row>
    <row r="16" spans="1:9" ht="12.75">
      <c r="A16" s="26" t="s">
        <v>20</v>
      </c>
      <c r="B16" s="22">
        <v>0</v>
      </c>
      <c r="C16" s="27">
        <v>761.28</v>
      </c>
      <c r="D16" s="35">
        <f>B16+C16</f>
        <v>761.28</v>
      </c>
      <c r="E16" s="9"/>
      <c r="F16" s="24"/>
      <c r="G16" s="31">
        <f t="shared" si="2"/>
        <v>761.28</v>
      </c>
      <c r="H16" s="9"/>
      <c r="I16" s="9"/>
    </row>
    <row r="17" spans="1:9" ht="12.75">
      <c r="A17" s="33" t="s">
        <v>21</v>
      </c>
      <c r="B17" s="22"/>
      <c r="C17" s="22"/>
      <c r="D17" s="7">
        <f aca="true" t="shared" si="3" ref="D17:D37">C17-B17</f>
        <v>0</v>
      </c>
      <c r="E17" s="9"/>
      <c r="F17" s="36"/>
      <c r="G17" s="9"/>
      <c r="H17" s="9"/>
      <c r="I17" s="9"/>
    </row>
    <row r="18" spans="1:9" ht="12.75">
      <c r="A18" s="33" t="s">
        <v>22</v>
      </c>
      <c r="B18" s="27">
        <v>4000</v>
      </c>
      <c r="C18" s="27">
        <f>B18</f>
        <v>4000</v>
      </c>
      <c r="D18" s="35">
        <f t="shared" si="3"/>
        <v>0</v>
      </c>
      <c r="E18" s="9"/>
      <c r="F18" s="24"/>
      <c r="G18" s="31">
        <f>C18</f>
        <v>4000</v>
      </c>
      <c r="H18" s="9"/>
      <c r="I18" s="9"/>
    </row>
    <row r="19" spans="1:9" ht="12.75">
      <c r="A19" s="5" t="s">
        <v>23</v>
      </c>
      <c r="B19" s="10">
        <v>15860</v>
      </c>
      <c r="C19" s="10">
        <v>15860</v>
      </c>
      <c r="D19" s="7">
        <f t="shared" si="3"/>
        <v>0</v>
      </c>
      <c r="E19" s="9"/>
      <c r="F19" s="36"/>
      <c r="G19" s="9"/>
      <c r="H19" s="9"/>
      <c r="I19" s="9"/>
    </row>
    <row r="20" spans="1:9" ht="12.75">
      <c r="A20" s="37" t="s">
        <v>24</v>
      </c>
      <c r="B20" s="38">
        <v>277490.85</v>
      </c>
      <c r="C20" s="38">
        <f>B20</f>
        <v>277490.85</v>
      </c>
      <c r="D20" s="35">
        <f t="shared" si="3"/>
        <v>0</v>
      </c>
      <c r="E20" s="9"/>
      <c r="F20" s="24"/>
      <c r="G20" s="31">
        <v>115339.38</v>
      </c>
      <c r="H20" s="31">
        <v>162151.47</v>
      </c>
      <c r="I20" s="9"/>
    </row>
    <row r="21" spans="1:9" ht="12.75">
      <c r="A21" s="5" t="s">
        <v>25</v>
      </c>
      <c r="B21" s="22">
        <v>600000</v>
      </c>
      <c r="C21" s="22">
        <v>600000</v>
      </c>
      <c r="D21" s="7">
        <f t="shared" si="3"/>
        <v>0</v>
      </c>
      <c r="E21" s="9"/>
      <c r="F21" s="36"/>
      <c r="G21" s="9"/>
      <c r="H21" s="39">
        <v>600000</v>
      </c>
      <c r="I21" s="9"/>
    </row>
    <row r="22" spans="1:9" ht="12.75">
      <c r="A22" s="5" t="s">
        <v>26</v>
      </c>
      <c r="B22" s="10"/>
      <c r="C22" s="10"/>
      <c r="D22" s="7">
        <f t="shared" si="3"/>
        <v>0</v>
      </c>
      <c r="E22" s="9"/>
      <c r="F22" s="36"/>
      <c r="G22" s="9"/>
      <c r="H22" s="9"/>
      <c r="I22" s="9"/>
    </row>
    <row r="23" spans="1:9" ht="12.75">
      <c r="A23" s="5" t="s">
        <v>27</v>
      </c>
      <c r="B23" s="22">
        <v>114000</v>
      </c>
      <c r="C23" s="22">
        <v>114000</v>
      </c>
      <c r="D23" s="7">
        <f t="shared" si="3"/>
        <v>0</v>
      </c>
      <c r="E23" s="9"/>
      <c r="F23" s="40"/>
      <c r="G23" s="8"/>
      <c r="H23" s="9"/>
      <c r="I23" s="39">
        <v>114000</v>
      </c>
    </row>
    <row r="24" spans="1:9" ht="18" customHeight="1">
      <c r="A24" s="5" t="s">
        <v>28</v>
      </c>
      <c r="B24" s="10"/>
      <c r="C24" s="10"/>
      <c r="D24" s="7">
        <f t="shared" si="3"/>
        <v>0</v>
      </c>
      <c r="E24" s="9"/>
      <c r="F24" s="41"/>
      <c r="G24" s="42"/>
      <c r="H24" s="9"/>
      <c r="I24" s="9"/>
    </row>
    <row r="25" spans="1:9" ht="12.75">
      <c r="A25" s="37" t="s">
        <v>29</v>
      </c>
      <c r="B25" s="10">
        <v>217255.61</v>
      </c>
      <c r="C25" s="10">
        <v>217255.61</v>
      </c>
      <c r="D25" s="7">
        <f t="shared" si="3"/>
        <v>0</v>
      </c>
      <c r="E25" s="23" t="s">
        <v>30</v>
      </c>
      <c r="F25" s="24"/>
      <c r="G25" s="43">
        <v>217255.61</v>
      </c>
      <c r="H25" s="9"/>
      <c r="I25" s="9"/>
    </row>
    <row r="26" spans="1:9" ht="12.75">
      <c r="A26" s="44" t="s">
        <v>31</v>
      </c>
      <c r="B26" s="10">
        <v>4300</v>
      </c>
      <c r="C26" s="38">
        <v>4300</v>
      </c>
      <c r="D26" s="35">
        <f t="shared" si="3"/>
        <v>0</v>
      </c>
      <c r="E26" s="23" t="s">
        <v>32</v>
      </c>
      <c r="F26" s="24"/>
      <c r="G26" s="31">
        <f>C26</f>
        <v>4300</v>
      </c>
      <c r="H26" s="9"/>
      <c r="I26" s="9"/>
    </row>
    <row r="27" spans="1:9" ht="12.75">
      <c r="A27" s="5" t="s">
        <v>33</v>
      </c>
      <c r="B27" s="10"/>
      <c r="C27" s="10"/>
      <c r="D27" s="7">
        <f t="shared" si="3"/>
        <v>0</v>
      </c>
      <c r="E27" s="45"/>
      <c r="F27" s="41"/>
      <c r="G27" s="42"/>
      <c r="H27" s="9"/>
      <c r="I27" s="9"/>
    </row>
    <row r="28" spans="1:9" ht="12.75">
      <c r="A28" s="46" t="s">
        <v>34</v>
      </c>
      <c r="B28" s="10">
        <v>58069.905504</v>
      </c>
      <c r="C28" s="10">
        <v>58069.905504</v>
      </c>
      <c r="D28" s="7">
        <f t="shared" si="3"/>
        <v>0</v>
      </c>
      <c r="E28" s="23" t="s">
        <v>35</v>
      </c>
      <c r="F28" s="24"/>
      <c r="G28" s="25">
        <v>58069.91</v>
      </c>
      <c r="H28" s="8"/>
      <c r="I28" s="9"/>
    </row>
    <row r="29" spans="1:9" ht="12.75">
      <c r="A29" s="47" t="s">
        <v>36</v>
      </c>
      <c r="B29" s="10">
        <v>38064</v>
      </c>
      <c r="C29" s="10">
        <v>38064</v>
      </c>
      <c r="D29" s="7">
        <f t="shared" si="3"/>
        <v>0</v>
      </c>
      <c r="E29" s="23"/>
      <c r="F29" s="8"/>
      <c r="G29" s="9"/>
      <c r="H29" s="9"/>
      <c r="I29" s="39">
        <v>38064</v>
      </c>
    </row>
    <row r="30" spans="1:9" ht="12.75">
      <c r="A30" s="47" t="s">
        <v>37</v>
      </c>
      <c r="B30" s="10">
        <v>63440</v>
      </c>
      <c r="C30" s="10">
        <v>63440</v>
      </c>
      <c r="D30" s="7">
        <f t="shared" si="3"/>
        <v>0</v>
      </c>
      <c r="E30" s="9"/>
      <c r="F30" s="8"/>
      <c r="G30" s="9"/>
      <c r="H30" s="25">
        <v>31720</v>
      </c>
      <c r="I30" s="39">
        <v>31720</v>
      </c>
    </row>
    <row r="31" spans="1:9" ht="12.75">
      <c r="A31" s="5" t="s">
        <v>38</v>
      </c>
      <c r="B31" s="10"/>
      <c r="C31" s="10"/>
      <c r="D31" s="7">
        <f t="shared" si="3"/>
        <v>0</v>
      </c>
      <c r="E31" s="9"/>
      <c r="F31" s="9"/>
      <c r="G31" s="9"/>
      <c r="H31" s="9"/>
      <c r="I31" s="9"/>
    </row>
    <row r="32" spans="1:9" ht="12.75">
      <c r="A32" s="5" t="s">
        <v>39</v>
      </c>
      <c r="B32" s="10"/>
      <c r="C32" s="10"/>
      <c r="D32" s="7">
        <f t="shared" si="3"/>
        <v>0</v>
      </c>
      <c r="E32" s="9"/>
      <c r="F32" s="9"/>
      <c r="G32" s="9"/>
      <c r="H32" s="9"/>
      <c r="I32" s="9"/>
    </row>
    <row r="33" spans="1:9" ht="12.75">
      <c r="A33" s="5" t="s">
        <v>40</v>
      </c>
      <c r="B33" s="10">
        <v>9228.92</v>
      </c>
      <c r="C33" s="10">
        <v>9228.92</v>
      </c>
      <c r="D33" s="7">
        <f t="shared" si="3"/>
        <v>0</v>
      </c>
      <c r="E33" s="9"/>
      <c r="F33" s="9"/>
      <c r="G33" s="9"/>
      <c r="H33" s="9"/>
      <c r="I33" s="39">
        <v>9228.92</v>
      </c>
    </row>
    <row r="34" spans="1:9" ht="14.25" customHeight="1">
      <c r="A34" s="48" t="s">
        <v>41</v>
      </c>
      <c r="B34" s="49">
        <v>570000</v>
      </c>
      <c r="C34" s="49">
        <v>570000</v>
      </c>
      <c r="D34" s="7">
        <f t="shared" si="3"/>
        <v>0</v>
      </c>
      <c r="E34" s="9"/>
      <c r="F34" s="9"/>
      <c r="G34" s="9"/>
      <c r="H34" s="25">
        <v>98079.36</v>
      </c>
      <c r="I34" s="9"/>
    </row>
    <row r="35" spans="1:9" ht="12.75">
      <c r="A35" s="48"/>
      <c r="B35" s="49"/>
      <c r="C35" s="49"/>
      <c r="D35" s="7">
        <f t="shared" si="3"/>
        <v>0</v>
      </c>
      <c r="E35" s="9"/>
      <c r="F35" s="9"/>
      <c r="G35" s="9"/>
      <c r="H35" s="39">
        <v>218181.82</v>
      </c>
      <c r="I35" s="39">
        <v>255180.64</v>
      </c>
    </row>
    <row r="36" spans="1:9" ht="12.75">
      <c r="A36" s="50" t="s">
        <v>42</v>
      </c>
      <c r="B36" s="51">
        <f>SUM(B11:B35)</f>
        <v>1999999.9955039998</v>
      </c>
      <c r="C36" s="51">
        <f>SUM(C11:C35)</f>
        <v>1999999.9955039998</v>
      </c>
      <c r="D36" s="52">
        <f t="shared" si="3"/>
        <v>0</v>
      </c>
      <c r="E36" s="53"/>
      <c r="F36" s="15">
        <f>SUM(F11:F35)</f>
        <v>0</v>
      </c>
      <c r="G36" s="15">
        <f>SUM(G11:G35)</f>
        <v>427255.61000000004</v>
      </c>
      <c r="H36" s="15">
        <f>SUM(H11:H35)</f>
        <v>1110132.65</v>
      </c>
      <c r="I36" s="15">
        <f>SUM(I11:I35)</f>
        <v>448193.56</v>
      </c>
    </row>
    <row r="37" spans="1:9" ht="21.75" customHeight="1">
      <c r="A37" s="54" t="s">
        <v>43</v>
      </c>
      <c r="B37" s="55">
        <f>B8+B36</f>
        <v>7699999.995503999</v>
      </c>
      <c r="C37" s="55">
        <f>C8+C36</f>
        <v>7699999.995503999</v>
      </c>
      <c r="D37" s="56">
        <f t="shared" si="3"/>
        <v>0</v>
      </c>
      <c r="E37" s="55"/>
      <c r="F37" s="55">
        <f>F8+F9+F36</f>
        <v>0</v>
      </c>
      <c r="G37" s="55">
        <f>G8+G9+G36</f>
        <v>427255.61000000004</v>
      </c>
      <c r="H37" s="55">
        <f>H8+H9+H36</f>
        <v>4272744.4</v>
      </c>
      <c r="I37" s="55">
        <f>I8+I9+I36</f>
        <v>3000000</v>
      </c>
    </row>
    <row r="39" spans="7:9" ht="12.75">
      <c r="G39" s="57">
        <v>2018</v>
      </c>
      <c r="H39" s="57">
        <v>2019</v>
      </c>
      <c r="I39" s="57">
        <v>2020</v>
      </c>
    </row>
    <row r="40" ht="12.75">
      <c r="E40" s="58" t="s">
        <v>44</v>
      </c>
    </row>
    <row r="41" spans="5:9" ht="12.75">
      <c r="E41" s="59" t="s">
        <v>45</v>
      </c>
      <c r="F41" s="43"/>
      <c r="G41" s="43">
        <f>G25</f>
        <v>217255.61</v>
      </c>
      <c r="H41" s="43"/>
      <c r="I41" s="43"/>
    </row>
    <row r="42" spans="5:9" ht="12.75">
      <c r="E42" s="60" t="s">
        <v>46</v>
      </c>
      <c r="F42" s="39"/>
      <c r="G42" s="39"/>
      <c r="H42" s="39">
        <f>H9+H21+H35</f>
        <v>3000000</v>
      </c>
      <c r="I42" s="39">
        <f>I9+I23+I29+I30+I33+I35</f>
        <v>3000000</v>
      </c>
    </row>
    <row r="43" spans="5:9" ht="12.75">
      <c r="E43" s="25" t="s">
        <v>47</v>
      </c>
      <c r="F43" s="25"/>
      <c r="G43" s="25">
        <f>G13+G14+G15+G16+G18+G20+G26+G28</f>
        <v>210000</v>
      </c>
      <c r="H43" s="25">
        <f>H8+H20+H30+H34</f>
        <v>1272744.4000000001</v>
      </c>
      <c r="I43" s="25"/>
    </row>
    <row r="45" ht="12.75">
      <c r="E45" s="58" t="s">
        <v>48</v>
      </c>
    </row>
    <row r="46" spans="5:9" ht="12.75">
      <c r="E46" s="59" t="s">
        <v>45</v>
      </c>
      <c r="F46" s="43"/>
      <c r="G46" s="43">
        <v>217255.61</v>
      </c>
      <c r="H46" s="43"/>
      <c r="I46" s="43"/>
    </row>
    <row r="47" spans="5:9" ht="12.75">
      <c r="E47" s="60" t="s">
        <v>46</v>
      </c>
      <c r="F47" s="39"/>
      <c r="G47" s="39"/>
      <c r="H47" s="39">
        <v>3000000</v>
      </c>
      <c r="I47" s="39">
        <v>3000000</v>
      </c>
    </row>
    <row r="48" spans="5:9" ht="12.75">
      <c r="E48" s="25" t="s">
        <v>47</v>
      </c>
      <c r="F48" s="25"/>
      <c r="G48" s="25">
        <v>210000</v>
      </c>
      <c r="H48" s="25">
        <v>1272744.4</v>
      </c>
      <c r="I48" s="25"/>
    </row>
    <row r="50" ht="12.75">
      <c r="E50" s="58" t="s">
        <v>49</v>
      </c>
    </row>
    <row r="51" spans="5:9" ht="12.75">
      <c r="E51" s="61"/>
      <c r="F51" s="24"/>
      <c r="G51" s="24"/>
      <c r="H51" s="24"/>
      <c r="I51" s="24"/>
    </row>
  </sheetData>
  <sheetProtection selectLockedCells="1" selectUnlockedCells="1"/>
  <mergeCells count="9">
    <mergeCell ref="A1:D1"/>
    <mergeCell ref="A8:A9"/>
    <mergeCell ref="B8:B9"/>
    <mergeCell ref="C8:C9"/>
    <mergeCell ref="D8:D9"/>
    <mergeCell ref="E8:E9"/>
    <mergeCell ref="A34:A35"/>
    <mergeCell ref="B34:B35"/>
    <mergeCell ref="C34:C3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5" zoomScaleNormal="95"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>
    <row r="1" ht="12.75">
      <c r="A1" t="s">
        <v>0</v>
      </c>
    </row>
    <row r="2" spans="1:9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>
        <v>2018</v>
      </c>
      <c r="H2">
        <v>2019</v>
      </c>
      <c r="I2">
        <v>2020</v>
      </c>
    </row>
    <row r="3" spans="1:4" ht="12.75">
      <c r="A3" t="s">
        <v>7</v>
      </c>
      <c r="B3">
        <v>2308500</v>
      </c>
      <c r="C3">
        <v>2308500</v>
      </c>
      <c r="D3" s="62">
        <f aca="true" t="shared" si="0" ref="D3:D9">C3-B3</f>
        <v>0</v>
      </c>
    </row>
    <row r="4" spans="1:4" ht="12.75">
      <c r="A4" t="s">
        <v>8</v>
      </c>
      <c r="B4">
        <v>1282500</v>
      </c>
      <c r="C4">
        <v>1282500</v>
      </c>
      <c r="D4" s="62">
        <f t="shared" si="0"/>
        <v>0</v>
      </c>
    </row>
    <row r="5" spans="1:4" ht="12.75">
      <c r="A5" t="s">
        <v>9</v>
      </c>
      <c r="B5">
        <v>451000</v>
      </c>
      <c r="C5">
        <v>451000</v>
      </c>
      <c r="D5" s="62">
        <f t="shared" si="0"/>
        <v>0</v>
      </c>
    </row>
    <row r="6" spans="1:4" ht="12.75">
      <c r="A6" t="s">
        <v>10</v>
      </c>
      <c r="B6">
        <v>677600</v>
      </c>
      <c r="C6">
        <v>677600</v>
      </c>
      <c r="D6" s="62">
        <f t="shared" si="0"/>
        <v>0</v>
      </c>
    </row>
    <row r="7" spans="1:4" ht="12.75">
      <c r="A7" t="s">
        <v>11</v>
      </c>
      <c r="B7">
        <v>980400</v>
      </c>
      <c r="C7">
        <v>980400</v>
      </c>
      <c r="D7" s="62">
        <f t="shared" si="0"/>
        <v>0</v>
      </c>
    </row>
    <row r="8" spans="1:9" ht="12.75">
      <c r="A8" t="s">
        <v>12</v>
      </c>
      <c r="B8">
        <v>5700000</v>
      </c>
      <c r="C8">
        <v>5700000</v>
      </c>
      <c r="D8" s="62">
        <f t="shared" si="0"/>
        <v>0</v>
      </c>
      <c r="F8">
        <v>0</v>
      </c>
      <c r="G8">
        <v>0</v>
      </c>
      <c r="H8">
        <v>980793.57</v>
      </c>
      <c r="I8">
        <v>0</v>
      </c>
    </row>
    <row r="9" spans="4:9" ht="12.75">
      <c r="D9" s="62">
        <f t="shared" si="0"/>
        <v>0</v>
      </c>
      <c r="F9">
        <v>0</v>
      </c>
      <c r="G9">
        <v>0</v>
      </c>
      <c r="H9">
        <v>2181818.18</v>
      </c>
      <c r="I9">
        <v>2551806.44</v>
      </c>
    </row>
    <row r="10" ht="12.75">
      <c r="A10" t="s">
        <v>13</v>
      </c>
    </row>
    <row r="11" spans="1:4" ht="12.75">
      <c r="A11" t="s">
        <v>14</v>
      </c>
      <c r="D11" s="62">
        <f aca="true" t="shared" si="1" ref="D11:D38">C11-B11</f>
        <v>0</v>
      </c>
    </row>
    <row r="12" spans="1:4" ht="12.75">
      <c r="A12" t="s">
        <v>15</v>
      </c>
      <c r="D12" s="62">
        <f t="shared" si="1"/>
        <v>0</v>
      </c>
    </row>
    <row r="13" spans="1:7" ht="12.75">
      <c r="A13" s="63" t="s">
        <v>16</v>
      </c>
      <c r="B13">
        <v>7290.71</v>
      </c>
      <c r="C13">
        <v>7290.71</v>
      </c>
      <c r="D13" s="62">
        <f t="shared" si="1"/>
        <v>0</v>
      </c>
      <c r="E13" t="s">
        <v>17</v>
      </c>
      <c r="G13">
        <v>7290.71</v>
      </c>
    </row>
    <row r="14" spans="1:7" ht="12.75">
      <c r="A14" t="s">
        <v>18</v>
      </c>
      <c r="B14">
        <v>21000</v>
      </c>
      <c r="C14" s="62">
        <f>B14-C15-C16</f>
        <v>7732.099999999999</v>
      </c>
      <c r="D14" s="62">
        <f t="shared" si="1"/>
        <v>-13267.900000000001</v>
      </c>
      <c r="G14" s="62">
        <f aca="true" t="shared" si="2" ref="G14:G16">C14</f>
        <v>7732.099999999999</v>
      </c>
    </row>
    <row r="15" spans="1:7" ht="12.75">
      <c r="A15" t="s">
        <v>50</v>
      </c>
      <c r="C15">
        <v>12506.62</v>
      </c>
      <c r="D15" s="62">
        <f t="shared" si="1"/>
        <v>12506.62</v>
      </c>
      <c r="G15" s="62">
        <f t="shared" si="2"/>
        <v>12506.62</v>
      </c>
    </row>
    <row r="16" spans="1:7" ht="12.75">
      <c r="A16" t="s">
        <v>51</v>
      </c>
      <c r="C16">
        <v>761.28</v>
      </c>
      <c r="D16" s="62">
        <f t="shared" si="1"/>
        <v>761.28</v>
      </c>
      <c r="G16" s="62">
        <f t="shared" si="2"/>
        <v>761.28</v>
      </c>
    </row>
    <row r="17" spans="1:4" ht="12.75">
      <c r="A17" t="s">
        <v>21</v>
      </c>
      <c r="D17" s="62">
        <f t="shared" si="1"/>
        <v>0</v>
      </c>
    </row>
    <row r="18" spans="1:7" ht="12.75">
      <c r="A18" t="s">
        <v>22</v>
      </c>
      <c r="B18">
        <v>4000</v>
      </c>
      <c r="C18" s="62">
        <f>B18-C19</f>
        <v>807.2800000000002</v>
      </c>
      <c r="D18" s="62">
        <f t="shared" si="1"/>
        <v>-3192.72</v>
      </c>
      <c r="G18" s="62">
        <f aca="true" t="shared" si="3" ref="G18:G19">C18</f>
        <v>807.2800000000002</v>
      </c>
    </row>
    <row r="19" spans="1:7" ht="12.75">
      <c r="A19" t="s">
        <v>52</v>
      </c>
      <c r="C19">
        <v>3192.72</v>
      </c>
      <c r="D19" s="62">
        <f t="shared" si="1"/>
        <v>3192.72</v>
      </c>
      <c r="G19" s="62">
        <f t="shared" si="3"/>
        <v>3192.72</v>
      </c>
    </row>
    <row r="20" spans="1:4" ht="12.75">
      <c r="A20" t="s">
        <v>23</v>
      </c>
      <c r="B20">
        <v>15860</v>
      </c>
      <c r="C20">
        <v>15860</v>
      </c>
      <c r="D20" s="62">
        <f t="shared" si="1"/>
        <v>0</v>
      </c>
    </row>
    <row r="21" spans="1:8" ht="12.75">
      <c r="A21" s="63" t="s">
        <v>24</v>
      </c>
      <c r="B21">
        <v>281790.85</v>
      </c>
      <c r="C21" s="62">
        <f>B21-C27</f>
        <v>277490.85</v>
      </c>
      <c r="D21" s="62">
        <f t="shared" si="1"/>
        <v>-4300</v>
      </c>
      <c r="G21">
        <v>115339.38</v>
      </c>
      <c r="H21">
        <v>162151.47</v>
      </c>
    </row>
    <row r="22" spans="1:8" ht="12.75">
      <c r="A22" t="s">
        <v>25</v>
      </c>
      <c r="B22">
        <v>600000</v>
      </c>
      <c r="C22">
        <v>600000</v>
      </c>
      <c r="D22" s="62">
        <f t="shared" si="1"/>
        <v>0</v>
      </c>
      <c r="H22">
        <v>600000</v>
      </c>
    </row>
    <row r="23" spans="1:4" ht="12.75">
      <c r="A23" t="s">
        <v>26</v>
      </c>
      <c r="D23" s="62">
        <f t="shared" si="1"/>
        <v>0</v>
      </c>
    </row>
    <row r="24" spans="1:9" ht="12.75">
      <c r="A24" t="s">
        <v>27</v>
      </c>
      <c r="B24">
        <v>114000</v>
      </c>
      <c r="C24">
        <v>114000</v>
      </c>
      <c r="D24" s="62">
        <f t="shared" si="1"/>
        <v>0</v>
      </c>
      <c r="I24">
        <v>114000</v>
      </c>
    </row>
    <row r="25" spans="1:4" ht="12.75">
      <c r="A25" t="s">
        <v>28</v>
      </c>
      <c r="D25" s="62">
        <f t="shared" si="1"/>
        <v>0</v>
      </c>
    </row>
    <row r="26" spans="1:7" ht="12.75">
      <c r="A26" s="63" t="s">
        <v>29</v>
      </c>
      <c r="B26">
        <v>217255.61</v>
      </c>
      <c r="C26">
        <v>217255.61</v>
      </c>
      <c r="D26" s="62">
        <f t="shared" si="1"/>
        <v>0</v>
      </c>
      <c r="E26" t="s">
        <v>30</v>
      </c>
      <c r="G26">
        <v>217255.61</v>
      </c>
    </row>
    <row r="27" spans="1:7" ht="12.75">
      <c r="A27" t="s">
        <v>31</v>
      </c>
      <c r="C27">
        <v>4300</v>
      </c>
      <c r="D27" s="62">
        <f t="shared" si="1"/>
        <v>4300</v>
      </c>
      <c r="E27" t="s">
        <v>32</v>
      </c>
      <c r="G27" s="62">
        <f>C27</f>
        <v>4300</v>
      </c>
    </row>
    <row r="28" spans="1:4" ht="12.75">
      <c r="A28" t="s">
        <v>33</v>
      </c>
      <c r="D28" s="62">
        <f t="shared" si="1"/>
        <v>0</v>
      </c>
    </row>
    <row r="29" spans="1:7" ht="12.75">
      <c r="A29" s="63" t="s">
        <v>34</v>
      </c>
      <c r="B29">
        <v>58069.905504</v>
      </c>
      <c r="C29">
        <v>58069.905504</v>
      </c>
      <c r="D29" s="62">
        <f t="shared" si="1"/>
        <v>0</v>
      </c>
      <c r="E29" t="s">
        <v>35</v>
      </c>
      <c r="G29">
        <v>58069.91</v>
      </c>
    </row>
    <row r="30" spans="1:9" ht="12.75">
      <c r="A30" t="s">
        <v>36</v>
      </c>
      <c r="B30">
        <v>38064</v>
      </c>
      <c r="C30">
        <v>38064</v>
      </c>
      <c r="D30" s="62">
        <f t="shared" si="1"/>
        <v>0</v>
      </c>
      <c r="I30">
        <v>38064</v>
      </c>
    </row>
    <row r="31" spans="1:9" ht="12.75">
      <c r="A31" t="s">
        <v>37</v>
      </c>
      <c r="B31">
        <v>63440</v>
      </c>
      <c r="C31">
        <v>63440</v>
      </c>
      <c r="D31" s="62">
        <f t="shared" si="1"/>
        <v>0</v>
      </c>
      <c r="H31">
        <v>31720</v>
      </c>
      <c r="I31">
        <v>31720</v>
      </c>
    </row>
    <row r="32" spans="1:4" ht="12.75">
      <c r="A32" t="s">
        <v>38</v>
      </c>
      <c r="D32" s="62">
        <f t="shared" si="1"/>
        <v>0</v>
      </c>
    </row>
    <row r="33" spans="1:4" ht="12.75">
      <c r="A33" t="s">
        <v>39</v>
      </c>
      <c r="D33" s="62">
        <f t="shared" si="1"/>
        <v>0</v>
      </c>
    </row>
    <row r="34" spans="1:9" ht="12.75">
      <c r="A34" t="s">
        <v>40</v>
      </c>
      <c r="B34">
        <v>9228.92</v>
      </c>
      <c r="C34">
        <v>9228.92</v>
      </c>
      <c r="D34" s="62">
        <f t="shared" si="1"/>
        <v>0</v>
      </c>
      <c r="I34">
        <v>9228.92</v>
      </c>
    </row>
    <row r="35" spans="1:8" ht="12.75">
      <c r="A35" t="s">
        <v>41</v>
      </c>
      <c r="B35">
        <v>570000</v>
      </c>
      <c r="C35">
        <v>570000</v>
      </c>
      <c r="D35" s="62">
        <f t="shared" si="1"/>
        <v>0</v>
      </c>
      <c r="H35">
        <v>98079.36</v>
      </c>
    </row>
    <row r="36" spans="4:9" ht="12.75">
      <c r="D36" s="62">
        <f t="shared" si="1"/>
        <v>0</v>
      </c>
      <c r="H36">
        <v>218181.82</v>
      </c>
      <c r="I36">
        <v>255180.64</v>
      </c>
    </row>
    <row r="37" spans="1:9" ht="12.75">
      <c r="A37" t="s">
        <v>42</v>
      </c>
      <c r="B37" s="62">
        <f>SUM(B11:B36)</f>
        <v>1999999.9955039998</v>
      </c>
      <c r="C37" s="62">
        <f>SUM(C11:C36)</f>
        <v>1999999.9955039998</v>
      </c>
      <c r="D37" s="62">
        <f t="shared" si="1"/>
        <v>0</v>
      </c>
      <c r="F37" s="62">
        <f>SUM(F11:F36)</f>
        <v>0</v>
      </c>
      <c r="G37" s="62">
        <f>SUM(G11:G36)</f>
        <v>427255.61000000004</v>
      </c>
      <c r="H37" s="62">
        <f>SUM(H11:H36)</f>
        <v>1110132.65</v>
      </c>
      <c r="I37" s="62">
        <f>SUM(I11:I36)</f>
        <v>448193.56</v>
      </c>
    </row>
    <row r="38" spans="1:9" ht="12.75">
      <c r="A38" t="s">
        <v>43</v>
      </c>
      <c r="B38" s="62">
        <f>B8+B37</f>
        <v>7699999.995503999</v>
      </c>
      <c r="C38" s="62">
        <f>C8+C37</f>
        <v>7699999.995503999</v>
      </c>
      <c r="D38" s="62">
        <f t="shared" si="1"/>
        <v>0</v>
      </c>
      <c r="F38" s="62">
        <f>F8+F9+F37</f>
        <v>0</v>
      </c>
      <c r="G38" s="62">
        <f>G8+G9+G37</f>
        <v>427255.61000000004</v>
      </c>
      <c r="H38" s="62">
        <f>H8+H9+H37</f>
        <v>4272744.4</v>
      </c>
      <c r="I38" s="62">
        <f>I8+I9+I37</f>
        <v>3000000</v>
      </c>
    </row>
    <row r="40" spans="7:9" ht="12.75">
      <c r="G40">
        <v>2018</v>
      </c>
      <c r="H40">
        <v>2019</v>
      </c>
      <c r="I40">
        <v>2020</v>
      </c>
    </row>
    <row r="41" ht="12.75">
      <c r="E41" t="s">
        <v>44</v>
      </c>
    </row>
    <row r="42" spans="5:7" ht="12.75">
      <c r="E42" t="s">
        <v>45</v>
      </c>
      <c r="G42" s="62">
        <f>G26</f>
        <v>217255.61</v>
      </c>
    </row>
    <row r="43" spans="5:9" ht="12.75">
      <c r="E43" t="s">
        <v>46</v>
      </c>
      <c r="H43" s="62">
        <f>H9+H22+H36</f>
        <v>3000000</v>
      </c>
      <c r="I43" s="62">
        <f>I9+I24+I30+I31+I34+I36</f>
        <v>3000000</v>
      </c>
    </row>
    <row r="44" spans="5:8" ht="12.75">
      <c r="E44" t="s">
        <v>47</v>
      </c>
      <c r="G44" s="62">
        <f>G13+G14+G15+G16+G18+G19+G21+G27+G29</f>
        <v>210000</v>
      </c>
      <c r="H44" s="62">
        <f>H8+H21+H31+H35</f>
        <v>1272744.4000000001</v>
      </c>
    </row>
    <row r="46" ht="12.75">
      <c r="E46" t="s">
        <v>48</v>
      </c>
    </row>
    <row r="47" spans="5:7" ht="12.75">
      <c r="E47" t="s">
        <v>45</v>
      </c>
      <c r="G47">
        <v>217255.61</v>
      </c>
    </row>
    <row r="48" spans="5:9" ht="12.75">
      <c r="E48" t="s">
        <v>46</v>
      </c>
      <c r="H48">
        <v>3000000</v>
      </c>
      <c r="I48">
        <v>3000000</v>
      </c>
    </row>
    <row r="49" spans="5:8" ht="12.75">
      <c r="E49" t="s">
        <v>47</v>
      </c>
      <c r="G49">
        <v>210000</v>
      </c>
      <c r="H49">
        <v>1272744.4</v>
      </c>
    </row>
    <row r="51" ht="12.75">
      <c r="E51" t="s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2018-06-29T15:06:51Z</cp:lastPrinted>
  <dcterms:created xsi:type="dcterms:W3CDTF">2018-05-17T11:12:35Z</dcterms:created>
  <dcterms:modified xsi:type="dcterms:W3CDTF">2018-08-06T10:02:36Z</dcterms:modified>
  <cp:category/>
  <cp:version/>
  <cp:contentType/>
  <cp:contentStatus/>
  <cp:revision>23</cp:revision>
</cp:coreProperties>
</file>