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mpol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<sst xmlns="http://schemas.openxmlformats.org/spreadsheetml/2006/main" count="56" uniqueCount="53">
  <si>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Q.E. nuovo edificio scolastico presso l’area di via Raffaello Sanzio nel Comune di Empoli </t>
  </si>
  <si>
    <t>VOCI</t>
  </si>
  <si>
    <t>QE approvato con DD 1304/2018</t>
  </si>
  <si>
    <t>QE da approvare</t>
  </si>
  <si>
    <t>Differenza</t>
  </si>
  <si>
    <t>capitolo e impegno</t>
  </si>
  <si>
    <t>precedenti</t>
  </si>
  <si>
    <t>a. civili</t>
  </si>
  <si>
    <t>b. strutture</t>
  </si>
  <si>
    <t>c. impianti idrico sanitari</t>
  </si>
  <si>
    <t>d. impianti elettrici e speciali</t>
  </si>
  <si>
    <t>e. impianti meccanici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</si>
  <si>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</si>
  <si>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</si>
  <si>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</si>
  <si>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</si>
  <si>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t xml:space="preserve">   2.1 bonifica bellica (DD 1113/2018 – strago ods n.2)</t>
  </si>
  <si>
    <t>Cap. 19505 imp 2652/2018</t>
  </si>
  <si>
    <t xml:space="preserve">   2.1.1 bonifica bellica – Approfondimento (Pres. Det. - strago ods n.3)  </t>
  </si>
  <si>
    <t>Cap.19505 imp ______</t>
  </si>
  <si>
    <t xml:space="preserve">   2.2 indagini geologiche</t>
  </si>
  <si>
    <t>Indagini geognostiche/Bierregi (DD.1252/2018 Bierregi)</t>
  </si>
  <si>
    <t>Cap 19505 imp 2817/18</t>
  </si>
  <si>
    <t>Assist. Geologica/Geologica Toscana(Det 1273/2018 studio associato geologia Toscana.)</t>
  </si>
  <si>
    <t>Caratterizzazione ambientale/Alpha Ecologica (DD 1304/2018)</t>
  </si>
  <si>
    <t xml:space="preserve">   2.3 indagini archeologiche</t>
  </si>
  <si>
    <t xml:space="preserve">   2.4 analisi terre    </t>
  </si>
  <si>
    <t xml:space="preserve">3. allacciamenti ai pubblici servizi </t>
  </si>
  <si>
    <r>
      <rPr>
        <sz val="10"/>
        <color indexed="8"/>
        <rFont val="Verdana"/>
        <family val="2"/>
      </rPr>
      <t xml:space="preserve">4. </t>
    </r>
    <r>
      <rPr>
        <sz val="10"/>
        <rFont val="Tahoma-OneByteIdentityH"/>
        <family val="0"/>
      </rPr>
      <t>imprevisti e arrotondamenti</t>
    </r>
  </si>
  <si>
    <t>5. acquisizione aree o immobili e pertinenti indennizzi</t>
  </si>
  <si>
    <t>6. accantonamento di cui all’articolo 133, commi 3 e 4, del codice</t>
  </si>
  <si>
    <t xml:space="preserve">7. fondo per la progettazione e l’innovazione di  cui all’art. 93, comma 7-bis, del codice, nella misura del 2% </t>
  </si>
  <si>
    <t xml:space="preserve">   7.1 assicurazione progettisti interni</t>
  </si>
  <si>
    <t xml:space="preserve">   7.2 spese progettazione (DD 282/2018 RTI Atiproject)</t>
  </si>
  <si>
    <t>cap. 19165 imp. 1286/2018</t>
  </si>
  <si>
    <t>Diritti istruttori per pareri vari Enti (DD 1772/2018)</t>
  </si>
  <si>
    <t>Cap. 19505 imp. 2773-2774-2775/2018</t>
  </si>
  <si>
    <t>8. spese per attività tecnico amministrative connesse alla progettazione, di supporto al responsabile del procedimento:</t>
  </si>
  <si>
    <t xml:space="preserve">     8.1 verifica e validazione (DD 767/2018 Italsocotec)</t>
  </si>
  <si>
    <t>Cap. 19505 imp.1862/2018</t>
  </si>
  <si>
    <t xml:space="preserve">     8.2 collaudo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</si>
  <si>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</si>
  <si>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</si>
  <si>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</si>
  <si>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</si>
  <si>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IVA 10% sui lavori (a+b+c+d+e)</t>
  </si>
  <si>
    <t>Totale somme a disposizione</t>
  </si>
  <si>
    <t>TOTALE COMPLESSIVO</t>
  </si>
  <si>
    <t>Riepilogo Nuovo QE</t>
  </si>
  <si>
    <t>Cap.19165</t>
  </si>
  <si>
    <t>Cap.19309</t>
  </si>
  <si>
    <t>Cap.19505</t>
  </si>
  <si>
    <t>Attuale bilancio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</si>
</sst>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</numFmts>
  <fonts count="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name val="Tahoma-OneByteIdentityH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164" fontId="0" fillId="0" borderId="2" xfId="0" applyNumberFormat="1" applyFont="1" applyBorder="1" applyAlignment="1">
      <alignment vertical="center"/>
    </xf>
    <xf numFmtId="40" fontId="0" fillId="0" borderId="2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1"/>
    </xf>
    <xf numFmtId="40" fontId="4" fillId="0" borderId="2" xfId="0" applyNumberFormat="1" applyFont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/>
    </xf>
    <xf numFmtId="164" fontId="0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 indent="1"/>
    </xf>
    <xf numFmtId="4" fontId="0" fillId="4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4" fontId="0" fillId="5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164" fontId="4" fillId="0" borderId="2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6" borderId="3" xfId="0" applyFont="1" applyFill="1" applyBorder="1" applyAlignment="1">
      <alignment/>
    </xf>
    <xf numFmtId="4" fontId="0" fillId="6" borderId="3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/>
    </xf>
    <xf numFmtId="4" fontId="0" fillId="4" borderId="3" xfId="0" applyNumberFormat="1" applyFont="1" applyFill="1" applyBorder="1" applyAlignment="1">
      <alignment vertical="center"/>
    </xf>
    <xf numFmtId="4" fontId="0" fillId="3" borderId="3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40" fontId="4" fillId="0" borderId="2" xfId="0" applyNumberFormat="1" applyFont="1" applyBorder="1" applyAlignment="1">
      <alignment horizontal="right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5CA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D39"/>
    </sheetView>
  </sheetViews>
  <sheetFormatPr defaultColWidth="9.140625" defaultRowHeight="12.75"/>
  <cols>
    <col min="1" max="1" width="83.00390625" style="0" customWidth="1"/>
    <col min="2" max="2" width="16.28125" style="0" customWidth="1"/>
    <col min="3" max="3" width="15.8515625" style="0" customWidth="1"/>
    <col min="4" max="4" width="11.7109375" style="0" customWidth="1"/>
    <col min="5" max="5" width="30.8515625" style="0" customWidth="1"/>
    <col min="6" max="6" width="8.8515625" style="0" customWidth="1"/>
    <col min="7" max="7" width="14.7109375" style="0" customWidth="1"/>
    <col min="8" max="9" width="16.28125" style="0" customWidth="1"/>
    <col min="10" max="10" width="9.00390625" style="0" customWidth="1"/>
    <col min="11" max="11" width="17.28125" style="0" customWidth="1"/>
    <col min="12" max="16384" width="9.00390625" style="0" customWidth="1"/>
  </cols>
  <sheetData>
    <row r="1" spans="1:4" ht="18" customHeight="1">
      <c r="A1" s="55" t="s">
        <v>0</v>
      </c>
      <c r="B1" s="55"/>
      <c r="C1" s="55"/>
      <c r="D1" s="55"/>
    </row>
    <row r="2" spans="1:9" ht="72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>
        <v>2018</v>
      </c>
      <c r="H2" s="3">
        <v>2019</v>
      </c>
      <c r="I2" s="3">
        <v>2020</v>
      </c>
    </row>
    <row r="3" spans="1:9" ht="12.75">
      <c r="A3" s="4" t="s">
        <v>7</v>
      </c>
      <c r="B3" s="5">
        <v>2308500</v>
      </c>
      <c r="C3" s="5">
        <v>2308500</v>
      </c>
      <c r="D3" s="6">
        <f aca="true" t="shared" si="0" ref="D3:D9">C3-B3</f>
        <v>0</v>
      </c>
      <c r="E3" s="7"/>
      <c r="F3" s="8"/>
      <c r="G3" s="8"/>
      <c r="H3" s="8"/>
      <c r="I3" s="8"/>
    </row>
    <row r="4" spans="1:9" ht="12.75">
      <c r="A4" s="4" t="s">
        <v>8</v>
      </c>
      <c r="B4" s="9">
        <v>1282500</v>
      </c>
      <c r="C4" s="9">
        <v>1282500</v>
      </c>
      <c r="D4" s="6">
        <f t="shared" si="0"/>
        <v>0</v>
      </c>
      <c r="E4" s="7"/>
      <c r="F4" s="8"/>
      <c r="G4" s="8"/>
      <c r="H4" s="8"/>
      <c r="I4" s="8"/>
    </row>
    <row r="5" spans="1:9" ht="12.75">
      <c r="A5" s="4" t="s">
        <v>9</v>
      </c>
      <c r="B5" s="9">
        <v>451000</v>
      </c>
      <c r="C5" s="9">
        <v>451000</v>
      </c>
      <c r="D5" s="6">
        <f t="shared" si="0"/>
        <v>0</v>
      </c>
      <c r="E5" s="7"/>
      <c r="F5" s="8"/>
      <c r="G5" s="8"/>
      <c r="H5" s="8"/>
      <c r="I5" s="8"/>
    </row>
    <row r="6" spans="1:9" ht="12.75">
      <c r="A6" s="4" t="s">
        <v>10</v>
      </c>
      <c r="B6" s="9">
        <v>677600</v>
      </c>
      <c r="C6" s="9">
        <v>677600</v>
      </c>
      <c r="D6" s="6">
        <f t="shared" si="0"/>
        <v>0</v>
      </c>
      <c r="E6" s="7"/>
      <c r="F6" s="8"/>
      <c r="G6" s="8"/>
      <c r="H6" s="8"/>
      <c r="I6" s="8"/>
    </row>
    <row r="7" spans="1:9" ht="12.75">
      <c r="A7" s="4" t="s">
        <v>11</v>
      </c>
      <c r="B7" s="9">
        <v>980400</v>
      </c>
      <c r="C7" s="9">
        <v>980400</v>
      </c>
      <c r="D7" s="6">
        <f t="shared" si="0"/>
        <v>0</v>
      </c>
      <c r="E7" s="7"/>
      <c r="F7" s="8"/>
      <c r="G7" s="8"/>
      <c r="H7" s="8"/>
      <c r="I7" s="8"/>
    </row>
    <row r="8" spans="1:9" ht="12.75">
      <c r="A8" s="56" t="s">
        <v>12</v>
      </c>
      <c r="B8" s="57">
        <v>5700000</v>
      </c>
      <c r="C8" s="57">
        <v>5700000</v>
      </c>
      <c r="D8" s="58">
        <f t="shared" si="0"/>
        <v>0</v>
      </c>
      <c r="E8" s="59"/>
      <c r="F8" s="10">
        <v>0</v>
      </c>
      <c r="G8" s="10">
        <v>0</v>
      </c>
      <c r="H8" s="11">
        <v>980793.57</v>
      </c>
      <c r="I8" s="10">
        <v>0</v>
      </c>
    </row>
    <row r="9" spans="1:11" ht="12.75">
      <c r="A9" s="56"/>
      <c r="B9" s="57"/>
      <c r="C9" s="57"/>
      <c r="D9" s="58">
        <f t="shared" si="0"/>
        <v>0</v>
      </c>
      <c r="E9" s="59"/>
      <c r="F9" s="12">
        <v>0</v>
      </c>
      <c r="G9" s="12">
        <v>0</v>
      </c>
      <c r="H9" s="13">
        <v>2181818.18</v>
      </c>
      <c r="I9" s="13">
        <v>2537388.25</v>
      </c>
      <c r="K9" s="14"/>
    </row>
    <row r="10" spans="1:9" ht="12.75">
      <c r="A10" s="15" t="s">
        <v>13</v>
      </c>
      <c r="B10" s="15"/>
      <c r="C10" s="15"/>
      <c r="D10" s="6"/>
      <c r="E10" s="16"/>
      <c r="F10" s="17"/>
      <c r="G10" s="17"/>
      <c r="H10" s="17"/>
      <c r="I10" s="16"/>
    </row>
    <row r="11" spans="1:9" ht="12.75">
      <c r="A11" s="15" t="s">
        <v>14</v>
      </c>
      <c r="B11" s="18"/>
      <c r="C11" s="18"/>
      <c r="D11" s="6">
        <f aca="true" t="shared" si="1" ref="D11:D39">C11-B11</f>
        <v>0</v>
      </c>
      <c r="E11" s="16"/>
      <c r="F11" s="16"/>
      <c r="G11" s="16"/>
      <c r="H11" s="16"/>
      <c r="I11" s="16"/>
    </row>
    <row r="12" spans="1:9" ht="12.75">
      <c r="A12" s="15" t="s">
        <v>15</v>
      </c>
      <c r="B12" s="18"/>
      <c r="C12" s="18"/>
      <c r="D12" s="6">
        <f t="shared" si="1"/>
        <v>0</v>
      </c>
      <c r="E12" s="16"/>
      <c r="F12" s="16"/>
      <c r="G12" s="16"/>
      <c r="H12" s="16"/>
      <c r="I12" s="16"/>
    </row>
    <row r="13" spans="1:9" ht="12.75">
      <c r="A13" s="19" t="s">
        <v>16</v>
      </c>
      <c r="B13" s="17">
        <v>7290.71</v>
      </c>
      <c r="C13" s="17">
        <v>7290.71</v>
      </c>
      <c r="D13" s="6">
        <f t="shared" si="1"/>
        <v>0</v>
      </c>
      <c r="E13" s="20" t="s">
        <v>17</v>
      </c>
      <c r="F13" s="21"/>
      <c r="G13" s="22">
        <v>7290.71</v>
      </c>
      <c r="H13" s="16"/>
      <c r="I13" s="16"/>
    </row>
    <row r="14" spans="1:9" ht="12.75">
      <c r="A14" s="23" t="s">
        <v>18</v>
      </c>
      <c r="B14" s="17"/>
      <c r="C14" s="10">
        <v>1823.41</v>
      </c>
      <c r="D14" s="24">
        <f t="shared" si="1"/>
        <v>1823.41</v>
      </c>
      <c r="E14" s="25" t="s">
        <v>19</v>
      </c>
      <c r="F14" s="21"/>
      <c r="G14" s="22">
        <f>C14</f>
        <v>1823.41</v>
      </c>
      <c r="H14" s="16"/>
      <c r="I14" s="16"/>
    </row>
    <row r="15" spans="1:9" s="32" customFormat="1" ht="12.75">
      <c r="A15" s="26" t="s">
        <v>20</v>
      </c>
      <c r="B15" s="17">
        <v>4539.38</v>
      </c>
      <c r="C15" s="17">
        <v>4539.38</v>
      </c>
      <c r="D15" s="6">
        <f t="shared" si="1"/>
        <v>0</v>
      </c>
      <c r="E15" s="27"/>
      <c r="F15" s="28"/>
      <c r="G15" s="29">
        <f>B15</f>
        <v>4539.38</v>
      </c>
      <c r="H15" s="30"/>
      <c r="I15" s="31"/>
    </row>
    <row r="16" spans="1:9" ht="12.75">
      <c r="A16" s="26" t="s">
        <v>21</v>
      </c>
      <c r="B16" s="17">
        <v>12506.62</v>
      </c>
      <c r="C16" s="17">
        <v>12506.62</v>
      </c>
      <c r="D16" s="6">
        <f t="shared" si="1"/>
        <v>0</v>
      </c>
      <c r="E16" s="16" t="s">
        <v>22</v>
      </c>
      <c r="F16" s="21"/>
      <c r="G16" s="29">
        <f>B16</f>
        <v>12506.62</v>
      </c>
      <c r="H16" s="30"/>
      <c r="I16" s="30"/>
    </row>
    <row r="17" spans="1:9" ht="12.75">
      <c r="A17" s="26" t="s">
        <v>23</v>
      </c>
      <c r="B17" s="17">
        <v>761.28</v>
      </c>
      <c r="C17" s="17">
        <v>761.28</v>
      </c>
      <c r="D17" s="6">
        <f t="shared" si="1"/>
        <v>0</v>
      </c>
      <c r="E17" s="16"/>
      <c r="F17" s="21"/>
      <c r="G17" s="29">
        <v>761.28</v>
      </c>
      <c r="H17" s="30"/>
      <c r="I17" s="30"/>
    </row>
    <row r="18" spans="1:9" ht="12.75">
      <c r="A18" s="26" t="s">
        <v>24</v>
      </c>
      <c r="B18" s="17">
        <v>3192.72</v>
      </c>
      <c r="C18" s="17">
        <v>3192.72</v>
      </c>
      <c r="D18" s="6">
        <f t="shared" si="1"/>
        <v>0</v>
      </c>
      <c r="E18" s="16"/>
      <c r="F18" s="21"/>
      <c r="G18" s="29">
        <v>3192.72</v>
      </c>
      <c r="H18" s="30"/>
      <c r="I18" s="30"/>
    </row>
    <row r="19" spans="1:9" ht="12.75">
      <c r="A19" s="26" t="s">
        <v>25</v>
      </c>
      <c r="B19" s="17"/>
      <c r="C19" s="17"/>
      <c r="D19" s="6">
        <f t="shared" si="1"/>
        <v>0</v>
      </c>
      <c r="E19" s="16"/>
      <c r="F19" s="16"/>
      <c r="G19" s="30"/>
      <c r="H19" s="30"/>
      <c r="I19" s="30"/>
    </row>
    <row r="20" spans="1:9" ht="12.75">
      <c r="A20" s="26" t="s">
        <v>26</v>
      </c>
      <c r="B20" s="33">
        <v>4000</v>
      </c>
      <c r="C20" s="33">
        <v>4000</v>
      </c>
      <c r="D20" s="6">
        <f t="shared" si="1"/>
        <v>0</v>
      </c>
      <c r="E20" s="16"/>
      <c r="F20" s="21"/>
      <c r="G20" s="29">
        <f>B20</f>
        <v>4000</v>
      </c>
      <c r="H20" s="30"/>
      <c r="I20" s="30"/>
    </row>
    <row r="21" spans="1:9" ht="12.75">
      <c r="A21" s="15" t="s">
        <v>27</v>
      </c>
      <c r="B21" s="33">
        <v>15860</v>
      </c>
      <c r="C21" s="33">
        <v>15860</v>
      </c>
      <c r="D21" s="6">
        <f t="shared" si="1"/>
        <v>0</v>
      </c>
      <c r="E21" s="16"/>
      <c r="F21" s="16"/>
      <c r="G21" s="30"/>
      <c r="H21" s="29">
        <v>15860</v>
      </c>
      <c r="I21" s="30"/>
    </row>
    <row r="22" spans="1:9" ht="12.75">
      <c r="A22" s="34" t="s">
        <v>28</v>
      </c>
      <c r="B22" s="33">
        <v>277490.87</v>
      </c>
      <c r="C22" s="33">
        <v>275667.46</v>
      </c>
      <c r="D22" s="6">
        <f t="shared" si="1"/>
        <v>-1823.4099999999744</v>
      </c>
      <c r="E22" s="16"/>
      <c r="F22" s="21"/>
      <c r="G22" s="29">
        <v>113515.97</v>
      </c>
      <c r="H22" s="29">
        <f>162151.47-15860</f>
        <v>146291.47</v>
      </c>
      <c r="I22" s="35">
        <v>15860.02</v>
      </c>
    </row>
    <row r="23" spans="1:9" ht="12.75">
      <c r="A23" s="15" t="s">
        <v>29</v>
      </c>
      <c r="B23" s="33">
        <v>600000</v>
      </c>
      <c r="C23" s="33">
        <v>600000</v>
      </c>
      <c r="D23" s="6">
        <f t="shared" si="1"/>
        <v>0</v>
      </c>
      <c r="E23" s="16"/>
      <c r="F23" s="16"/>
      <c r="G23" s="30"/>
      <c r="H23" s="35">
        <v>600000</v>
      </c>
      <c r="I23" s="30"/>
    </row>
    <row r="24" spans="1:9" ht="12.75">
      <c r="A24" s="15" t="s">
        <v>30</v>
      </c>
      <c r="B24" s="17"/>
      <c r="C24" s="17"/>
      <c r="D24" s="6">
        <f t="shared" si="1"/>
        <v>0</v>
      </c>
      <c r="E24" s="16"/>
      <c r="F24" s="16"/>
      <c r="G24" s="30"/>
      <c r="H24" s="30"/>
      <c r="I24" s="30"/>
    </row>
    <row r="25" spans="1:9" ht="25.5">
      <c r="A25" s="15" t="s">
        <v>31</v>
      </c>
      <c r="B25" s="33">
        <v>114000</v>
      </c>
      <c r="C25" s="33">
        <v>114000</v>
      </c>
      <c r="D25" s="6">
        <f t="shared" si="1"/>
        <v>0</v>
      </c>
      <c r="E25" s="16"/>
      <c r="F25" s="17"/>
      <c r="G25" s="33"/>
      <c r="H25" s="30"/>
      <c r="I25" s="35">
        <v>114000</v>
      </c>
    </row>
    <row r="26" spans="1:9" ht="12.75">
      <c r="A26" s="15" t="s">
        <v>32</v>
      </c>
      <c r="B26" s="17"/>
      <c r="C26" s="17"/>
      <c r="D26" s="6">
        <f t="shared" si="1"/>
        <v>0</v>
      </c>
      <c r="E26" s="16"/>
      <c r="F26" s="36"/>
      <c r="G26" s="37"/>
      <c r="H26" s="30"/>
      <c r="I26" s="30"/>
    </row>
    <row r="27" spans="1:9" ht="12.75">
      <c r="A27" s="34" t="s">
        <v>33</v>
      </c>
      <c r="B27" s="17">
        <v>217255.6</v>
      </c>
      <c r="C27" s="17">
        <v>217255.6</v>
      </c>
      <c r="D27" s="6">
        <f t="shared" si="1"/>
        <v>0</v>
      </c>
      <c r="E27" s="20" t="s">
        <v>34</v>
      </c>
      <c r="F27" s="21"/>
      <c r="G27" s="38">
        <v>217255.6</v>
      </c>
      <c r="H27" s="30"/>
      <c r="I27" s="30"/>
    </row>
    <row r="28" spans="1:9" ht="25.5">
      <c r="A28" s="34" t="s">
        <v>35</v>
      </c>
      <c r="B28" s="17">
        <v>4300</v>
      </c>
      <c r="C28" s="17">
        <v>4300</v>
      </c>
      <c r="D28" s="6">
        <f t="shared" si="1"/>
        <v>0</v>
      </c>
      <c r="E28" s="20" t="s">
        <v>36</v>
      </c>
      <c r="F28" s="21"/>
      <c r="G28" s="29">
        <f>B28</f>
        <v>4300</v>
      </c>
      <c r="H28" s="30"/>
      <c r="I28" s="30"/>
    </row>
    <row r="29" spans="1:9" ht="25.5">
      <c r="A29" s="15" t="s">
        <v>37</v>
      </c>
      <c r="B29" s="17"/>
      <c r="C29" s="17"/>
      <c r="D29" s="6">
        <f t="shared" si="1"/>
        <v>0</v>
      </c>
      <c r="E29" s="39"/>
      <c r="F29" s="36"/>
      <c r="G29" s="37"/>
      <c r="H29" s="30"/>
      <c r="I29" s="30"/>
    </row>
    <row r="30" spans="1:9" ht="12.75">
      <c r="A30" s="40" t="s">
        <v>38</v>
      </c>
      <c r="B30" s="17">
        <v>58069.9</v>
      </c>
      <c r="C30" s="17">
        <v>58069.9</v>
      </c>
      <c r="D30" s="6">
        <f t="shared" si="1"/>
        <v>0</v>
      </c>
      <c r="E30" s="20" t="s">
        <v>39</v>
      </c>
      <c r="F30" s="21"/>
      <c r="G30" s="29">
        <v>58069.91</v>
      </c>
      <c r="H30" s="33"/>
      <c r="I30" s="30"/>
    </row>
    <row r="31" spans="1:9" ht="12.75">
      <c r="A31" s="41" t="s">
        <v>40</v>
      </c>
      <c r="B31" s="33">
        <v>38064</v>
      </c>
      <c r="C31" s="33">
        <v>38064</v>
      </c>
      <c r="D31" s="6">
        <f t="shared" si="1"/>
        <v>0</v>
      </c>
      <c r="E31" s="20"/>
      <c r="F31" s="17"/>
      <c r="G31" s="30"/>
      <c r="H31" s="30"/>
      <c r="I31" s="35">
        <v>38064</v>
      </c>
    </row>
    <row r="32" spans="1:9" ht="12.75">
      <c r="A32" s="41" t="s">
        <v>41</v>
      </c>
      <c r="B32" s="33">
        <v>63440</v>
      </c>
      <c r="C32" s="33">
        <v>63440</v>
      </c>
      <c r="D32" s="6">
        <f t="shared" si="1"/>
        <v>0</v>
      </c>
      <c r="E32" s="16"/>
      <c r="F32" s="17"/>
      <c r="G32" s="30"/>
      <c r="H32" s="29">
        <v>31720</v>
      </c>
      <c r="I32" s="35">
        <v>31720</v>
      </c>
    </row>
    <row r="33" spans="1:9" ht="12.75">
      <c r="A33" s="15" t="s">
        <v>42</v>
      </c>
      <c r="B33" s="17"/>
      <c r="C33" s="17"/>
      <c r="D33" s="6">
        <f t="shared" si="1"/>
        <v>0</v>
      </c>
      <c r="E33" s="16"/>
      <c r="F33" s="16"/>
      <c r="G33" s="30"/>
      <c r="H33" s="30"/>
      <c r="I33" s="30"/>
    </row>
    <row r="34" spans="1:9" ht="12.75">
      <c r="A34" s="15" t="s">
        <v>43</v>
      </c>
      <c r="B34" s="17"/>
      <c r="C34" s="17"/>
      <c r="D34" s="6">
        <f t="shared" si="1"/>
        <v>0</v>
      </c>
      <c r="E34" s="16"/>
      <c r="F34" s="16"/>
      <c r="G34" s="30"/>
      <c r="H34" s="30"/>
      <c r="I34" s="30"/>
    </row>
    <row r="35" spans="1:9" ht="12.75">
      <c r="A35" s="15" t="s">
        <v>44</v>
      </c>
      <c r="B35" s="33">
        <v>9228.92</v>
      </c>
      <c r="C35" s="33">
        <v>9228.92</v>
      </c>
      <c r="D35" s="6">
        <f t="shared" si="1"/>
        <v>0</v>
      </c>
      <c r="E35" s="16"/>
      <c r="F35" s="16"/>
      <c r="G35" s="30"/>
      <c r="H35" s="30"/>
      <c r="I35" s="35">
        <v>9228.92</v>
      </c>
    </row>
    <row r="36" spans="1:9" ht="12.75" customHeight="1">
      <c r="A36" s="60" t="s">
        <v>45</v>
      </c>
      <c r="B36" s="61">
        <v>570000</v>
      </c>
      <c r="C36" s="61">
        <v>570000</v>
      </c>
      <c r="D36" s="6">
        <f t="shared" si="1"/>
        <v>0</v>
      </c>
      <c r="E36" s="16"/>
      <c r="F36" s="16"/>
      <c r="G36" s="30"/>
      <c r="H36" s="29">
        <v>98079.36</v>
      </c>
      <c r="I36" s="30"/>
    </row>
    <row r="37" spans="1:9" ht="12.75">
      <c r="A37" s="60"/>
      <c r="B37" s="61"/>
      <c r="C37" s="61"/>
      <c r="D37" s="6">
        <f t="shared" si="1"/>
        <v>0</v>
      </c>
      <c r="E37" s="16"/>
      <c r="F37" s="16"/>
      <c r="G37" s="16"/>
      <c r="H37" s="42">
        <v>218181.82</v>
      </c>
      <c r="I37" s="42">
        <v>253738.82</v>
      </c>
    </row>
    <row r="38" spans="1:9" ht="12.75">
      <c r="A38" s="43" t="s">
        <v>46</v>
      </c>
      <c r="B38" s="44">
        <f>SUM(B11:B37)</f>
        <v>2000000</v>
      </c>
      <c r="C38" s="44">
        <f>SUM(C11:C37)</f>
        <v>2000000</v>
      </c>
      <c r="D38" s="24">
        <f t="shared" si="1"/>
        <v>0</v>
      </c>
      <c r="E38" s="45"/>
      <c r="F38" s="46">
        <f>SUM(F11:F37)</f>
        <v>0</v>
      </c>
      <c r="G38" s="46">
        <f>SUM(G11:G37)</f>
        <v>427255.6</v>
      </c>
      <c r="H38" s="46">
        <f>SUM(H11:H37)</f>
        <v>1110132.65</v>
      </c>
      <c r="I38" s="46">
        <f>SUM(I11:I37)</f>
        <v>462611.76</v>
      </c>
    </row>
    <row r="39" spans="1:9" ht="12.75">
      <c r="A39" s="43" t="s">
        <v>47</v>
      </c>
      <c r="B39" s="44">
        <f>B8+B38</f>
        <v>7700000</v>
      </c>
      <c r="C39" s="44">
        <f>C8+C38</f>
        <v>7700000</v>
      </c>
      <c r="D39" s="24">
        <f t="shared" si="1"/>
        <v>0</v>
      </c>
      <c r="E39" s="44"/>
      <c r="F39" s="47">
        <f>F8+F9+F38</f>
        <v>0</v>
      </c>
      <c r="G39" s="47">
        <f>G8+G9+G38</f>
        <v>427255.6</v>
      </c>
      <c r="H39" s="47">
        <f>H8+H9+H38</f>
        <v>4272744.4</v>
      </c>
      <c r="I39" s="47">
        <f>I8+I9+I38-0.01</f>
        <v>3000000</v>
      </c>
    </row>
    <row r="41" spans="2:9" ht="12.75">
      <c r="B41" s="14"/>
      <c r="C41" s="14"/>
      <c r="G41" s="48">
        <v>2018</v>
      </c>
      <c r="H41" s="48">
        <v>2019</v>
      </c>
      <c r="I41" s="48">
        <v>2020</v>
      </c>
    </row>
    <row r="42" spans="2:5" ht="12.75">
      <c r="B42" s="14"/>
      <c r="C42" s="14"/>
      <c r="E42" s="49" t="s">
        <v>48</v>
      </c>
    </row>
    <row r="43" spans="2:9" ht="12.75">
      <c r="B43" s="14"/>
      <c r="C43" s="14"/>
      <c r="E43" s="50" t="s">
        <v>49</v>
      </c>
      <c r="F43" s="51"/>
      <c r="G43" s="51">
        <f>G27</f>
        <v>217255.6</v>
      </c>
      <c r="H43" s="51"/>
      <c r="I43" s="51"/>
    </row>
    <row r="44" spans="2:9" ht="12.75">
      <c r="B44" s="14"/>
      <c r="C44" s="14"/>
      <c r="E44" s="52" t="s">
        <v>50</v>
      </c>
      <c r="F44" s="53"/>
      <c r="G44" s="53"/>
      <c r="H44" s="53">
        <f>H9+H23+H37</f>
        <v>3000000</v>
      </c>
      <c r="I44" s="53">
        <f>I9+I22+I25+I31+I32+I35+I37</f>
        <v>3000000.01</v>
      </c>
    </row>
    <row r="45" spans="2:9" ht="12.75">
      <c r="B45" s="14"/>
      <c r="C45" s="14"/>
      <c r="E45" s="54" t="s">
        <v>51</v>
      </c>
      <c r="F45" s="54"/>
      <c r="G45" s="54">
        <f>G13+G14+G15+G16+G17+G18+G20+G22+G28+G30</f>
        <v>210000</v>
      </c>
      <c r="H45" s="54">
        <f>H8+H21+H22+H32+H36</f>
        <v>1272744.4000000001</v>
      </c>
      <c r="I45" s="54"/>
    </row>
    <row r="47" ht="12.75">
      <c r="E47" s="49" t="s">
        <v>52</v>
      </c>
    </row>
    <row r="48" spans="5:9" ht="12.75">
      <c r="E48" s="50" t="s">
        <v>49</v>
      </c>
      <c r="F48" s="51"/>
      <c r="G48" s="51">
        <v>217255.6</v>
      </c>
      <c r="H48" s="51"/>
      <c r="I48" s="51"/>
    </row>
    <row r="49" spans="5:9" ht="12.75">
      <c r="E49" s="52" t="s">
        <v>50</v>
      </c>
      <c r="F49" s="53"/>
      <c r="G49" s="53"/>
      <c r="H49" s="53">
        <v>3000000</v>
      </c>
      <c r="I49" s="53">
        <v>3000000</v>
      </c>
    </row>
    <row r="50" spans="5:9" ht="12.75">
      <c r="E50" s="54" t="s">
        <v>51</v>
      </c>
      <c r="F50" s="54"/>
      <c r="G50" s="54">
        <v>210000</v>
      </c>
      <c r="H50" s="54">
        <v>1272744.4</v>
      </c>
      <c r="I50" s="54"/>
    </row>
  </sheetData>
  <sheetProtection selectLockedCells="1" selectUnlockedCells="1"/>
  <mergeCells count="9">
    <mergeCell ref="E8:E9"/>
    <mergeCell ref="A36:A37"/>
    <mergeCell ref="B36:B37"/>
    <mergeCell ref="C36:C37"/>
    <mergeCell ref="A1:D1"/>
    <mergeCell ref="A8:A9"/>
    <mergeCell ref="B8:B9"/>
    <mergeCell ref="C8:C9"/>
    <mergeCell ref="D8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mazma</cp:lastModifiedBy>
  <dcterms:modified xsi:type="dcterms:W3CDTF">2018-09-26T08:22:05Z</dcterms:modified>
  <cp:category/>
  <cp:version/>
  <cp:contentType/>
  <cp:contentStatus/>
</cp:coreProperties>
</file>