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<sst xmlns="http://schemas.openxmlformats.org/spreadsheetml/2006/main" count="47" uniqueCount="46">
  <si>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COMPLETAMENTO SR429 – FASE 2 – V LOTTO – QUADRO TECNICO ECONOMICO DI SPESA – post aggiudicazione</t>
  </si>
  <si>
    <t xml:space="preserve">A)  IMPORTO LAVORI </t>
  </si>
  <si>
    <t>ATTUALE</t>
  </si>
  <si>
    <t>VARIATO</t>
  </si>
  <si>
    <t>VARIAZIONI</t>
  </si>
  <si>
    <t>ESIGIBILITA 2018</t>
  </si>
  <si>
    <t>ESIGIBILITA 2019</t>
  </si>
  <si>
    <t>ESIGIBILITA 2020</t>
  </si>
  <si>
    <t>A1.1) LAVORI A MISURA</t>
  </si>
  <si>
    <t>A1.2) LAVORI A CORPO</t>
  </si>
  <si>
    <t>A2) COSTI PER L’ATTUAZIONE DEI PIANI DELLA SICUREZZA (SPECIALI) NON SOGGETTI A RIBASSO</t>
  </si>
  <si>
    <t>sommano</t>
  </si>
  <si>
    <t>DI CUI COSTI PER L’ATTUAZIONE DEI PIANI DELLA SICUREZZA (SPECIALI) NON SOGGETTI A RIBASSO</t>
  </si>
  <si>
    <t>DI CUI COSTI DELLA SICUREZZA (DIRETTI) COMPRESI NEI PREZZI DI STIMA (SOGGETTI A RIBASSO)</t>
  </si>
  <si>
    <t>DI CUI COSTI PER LA MANODOPERA (SOGGETTI A RIBASSO)</t>
  </si>
  <si>
    <t>RIBASSO 28,383%</t>
  </si>
  <si>
    <t>B) SOMME A DISPOSIZIONE DELL'AMMINISTRAZIONE</t>
  </si>
  <si>
    <t>b1.1)  Lavori di demolizione e ricostruzione Ponte SP26, da affidare ex art. 106 c. 1 lettera a) D.Lgs 50/2016 – iva esclusa</t>
  </si>
  <si>
    <t>B1.2) Lavori di realizzazione casse di espansione sul Rio Petroso,  da affidare ex art. 106 COMMA 1 LETT. A D.Lgs 50/2016 – iva esclusa</t>
  </si>
  <si>
    <t>b2) Rilievi accertamenti ed indagini - iva inclusa</t>
  </si>
  <si>
    <t>b3) interferenze e spostamento sottoservizi e allacci - iva inclusa</t>
  </si>
  <si>
    <r>
      <rPr>
        <i/>
        <sz val="10"/>
        <rFont val="Calibri"/>
        <family val="2"/>
      </rPr>
      <t xml:space="preserve">b.3.1) Preventivo e-distribuzione </t>
    </r>
    <r>
      <rPr>
        <i/>
        <sz val="10"/>
        <rFont val="ArialMT"/>
        <family val="2"/>
      </rPr>
      <t>Codice di rintracciabilità: 172913061 – Iva inclusa</t>
    </r>
  </si>
  <si>
    <t>B3.2) Preventivo TIM -SP0408924</t>
  </si>
  <si>
    <t>B3.3) Preventivo TIM – SP0421724</t>
  </si>
  <si>
    <t>b4) Imprevisti ed arrotondamento (5% lavori principali e accessori)  - iva inclusa</t>
  </si>
  <si>
    <t>B5.1) espropri e indennizzi Casse espansione Rio Petroso – iva inclusa</t>
  </si>
  <si>
    <t>B5.2) espropri ed indenizzi opere pregresse -iva inclusa</t>
  </si>
  <si>
    <t>b6) Accantonamento di cui all'art.133 c.3 e 4 D.Lgs.163/2006 - iva inclusa</t>
  </si>
  <si>
    <t>b7) Spese tecniche e spese di cui all'artt. 90 c.5, 92 c.7bis e 93 c.7bis  (2%) - iva e cnpia inclusa</t>
  </si>
  <si>
    <t>b8) Spese tecnico amministrative connesse alla progettazione, supporto al RUP, verifiche e validazione (1%) -- iva inclusa</t>
  </si>
  <si>
    <t>B8.1) det. 11/18 – progettazione sottovia – ing. Giuliano Giubbolini  - iva e cnpia incluse</t>
  </si>
  <si>
    <t>B8.2) det. 13/2018 – sondaggi Rio Petroso – Mappogeognostica – iva compresa</t>
  </si>
  <si>
    <t xml:space="preserve">B8.3) det. 192/2018 – servizio ausiliario appalti Bosetti e Gatti – iva compresa </t>
  </si>
  <si>
    <t xml:space="preserve">B8.,4) det. 28/2018 WS INGEGNERIA - Iva compresa </t>
  </si>
  <si>
    <t xml:space="preserve">B8.5) Det.17/2019  – servizio di supporto amministrativo al RUP –  dott.ssa Stefania Fina  -iva compresa </t>
  </si>
  <si>
    <t>B8.6) Det 18/2019  –Stime Agronomiche Dott. Triossi AnDREA -iva e EPAP compresI</t>
  </si>
  <si>
    <t>B8.7) Det 19/2019 -  RILIEVO TOPOGRAFICO STUDIO IGEO IVA E CIPAG COMPRESI</t>
  </si>
  <si>
    <t>B8.8) -  servizio di DIREZIONE LAVORI OPERE STRUTTURALI - LOTTO IV - IVA E CNPAIA COMPRESI</t>
  </si>
  <si>
    <t>b9) Assicurazione progettisti – ing. Laura Cenni, ing. Iacopo Mazzoni – premio lordo</t>
  </si>
  <si>
    <t>b10) Spese per pubblicità e ANAC - iva inclusa</t>
  </si>
  <si>
    <t>B10.2) altre spese per pubblicità</t>
  </si>
  <si>
    <t>b11) Spese per accertamenti laboratorio e verifiche tecniche di capitolato, collaudo tecnico-amministrativo e collaudi specialistici (1%) - iva inclusa</t>
  </si>
  <si>
    <t>b12) IVA LAVORI PRINCIPALI</t>
  </si>
  <si>
    <t>C) - RIEPILOGO A) + B)</t>
  </si>
  <si>
    <t>ECONOMIA da ribasso d'asta +IVA</t>
  </si>
  <si>
    <t>TOTALE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</si>
</sst>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_-;\-* #,##0_-;_-* \-_-;_-@_-"/>
    <numFmt numFmtId="166" formatCode="_-[$L.-410]\ * #,##0_-;\-[$L.-410]\ * #,##0_-;_-[$L.-410]\ * \-_-;_-@_-"/>
    <numFmt numFmtId="167" formatCode="#,##0.00\ ;#,##0.00\ ;\-#\ ;@\ "/>
    <numFmt numFmtId="168" formatCode="_-&quot;€ &quot;* #,##0.00_-;&quot;-€ &quot;* #,##0.00_-;_-&quot;€ &quot;* \-??_-;_-@_-"/>
    <numFmt numFmtId="169" formatCode="_-* #,##0.00_-;\-* #,##0.00_-;_-* \-??_-;_-@_-"/>
    <numFmt numFmtId="170" formatCode="#,##0.00"/>
  </numFmts>
  <fonts count="13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i/>
      <sz val="10"/>
      <name val="ArialMT"/>
      <family val="2"/>
    </font>
    <font>
      <sz val="10"/>
      <name val="ArialMT"/>
      <family val="2"/>
    </font>
    <font>
      <b/>
      <i/>
      <sz val="12"/>
      <name val="Calibri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5" fontId="1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60">
    <xf numFmtId="164" fontId="0" fillId="0" borderId="0" xfId="0" applyAlignment="1">
      <alignment/>
    </xf>
    <xf numFmtId="164" fontId="0" fillId="0" borderId="0" xfId="20" applyAlignment="1">
      <alignment vertical="center"/>
      <protection/>
    </xf>
    <xf numFmtId="164" fontId="1" fillId="0" borderId="0" xfId="20" applyFont="1" applyAlignment="1">
      <alignment vertical="center"/>
      <protection/>
    </xf>
    <xf numFmtId="165" fontId="1" fillId="0" borderId="0" xfId="16" applyNumberFormat="1" applyFont="1" applyFill="1" applyBorder="1" applyAlignment="1" applyProtection="1">
      <alignment vertical="center"/>
      <protection/>
    </xf>
    <xf numFmtId="164" fontId="0" fillId="0" borderId="0" xfId="20" applyAlignment="1">
      <alignment horizontal="right" vertical="center"/>
      <protection/>
    </xf>
    <xf numFmtId="164" fontId="2" fillId="0" borderId="1" xfId="0" applyFont="1" applyBorder="1" applyAlignment="1">
      <alignment horizontal="center" vertical="center" wrapText="1"/>
    </xf>
    <xf numFmtId="166" fontId="3" fillId="0" borderId="2" xfId="20" applyNumberFormat="1" applyFont="1" applyFill="1" applyBorder="1" applyAlignment="1">
      <alignment horizontal="left" vertical="center" wrapText="1"/>
      <protection/>
    </xf>
    <xf numFmtId="166" fontId="3" fillId="0" borderId="2" xfId="20" applyNumberFormat="1" applyFont="1" applyFill="1" applyBorder="1" applyAlignment="1">
      <alignment horizontal="center" vertical="center" wrapText="1"/>
      <protection/>
    </xf>
    <xf numFmtId="164" fontId="4" fillId="0" borderId="3" xfId="20" applyFont="1" applyBorder="1" applyAlignment="1">
      <alignment vertical="center" wrapText="1"/>
      <protection/>
    </xf>
    <xf numFmtId="167" fontId="5" fillId="0" borderId="2" xfId="16" applyNumberFormat="1" applyFont="1" applyFill="1" applyBorder="1" applyAlignment="1" applyProtection="1">
      <alignment horizontal="right" vertical="center"/>
      <protection/>
    </xf>
    <xf numFmtId="167" fontId="6" fillId="0" borderId="2" xfId="16" applyNumberFormat="1" applyFont="1" applyFill="1" applyBorder="1" applyAlignment="1" applyProtection="1">
      <alignment horizontal="right" vertical="center"/>
      <protection/>
    </xf>
    <xf numFmtId="164" fontId="4" fillId="0" borderId="4" xfId="20" applyFont="1" applyBorder="1" applyAlignment="1">
      <alignment vertical="center" wrapText="1"/>
      <protection/>
    </xf>
    <xf numFmtId="167" fontId="7" fillId="0" borderId="2" xfId="16" applyNumberFormat="1" applyFont="1" applyFill="1" applyBorder="1" applyAlignment="1" applyProtection="1">
      <alignment horizontal="right" vertical="center"/>
      <protection/>
    </xf>
    <xf numFmtId="168" fontId="7" fillId="0" borderId="2" xfId="20" applyNumberFormat="1" applyFont="1" applyBorder="1" applyAlignment="1">
      <alignment horizontal="right" vertical="center"/>
      <protection/>
    </xf>
    <xf numFmtId="168" fontId="1" fillId="0" borderId="2" xfId="20" applyNumberFormat="1" applyFont="1" applyBorder="1" applyAlignment="1">
      <alignment horizontal="right" vertical="center"/>
      <protection/>
    </xf>
    <xf numFmtId="168" fontId="6" fillId="0" borderId="2" xfId="20" applyNumberFormat="1" applyFont="1" applyBorder="1" applyAlignment="1">
      <alignment horizontal="right" vertical="center"/>
      <protection/>
    </xf>
    <xf numFmtId="164" fontId="0" fillId="0" borderId="0" xfId="20" applyFill="1" applyAlignment="1">
      <alignment vertical="center"/>
      <protection/>
    </xf>
    <xf numFmtId="164" fontId="1" fillId="0" borderId="0" xfId="0" applyFont="1" applyAlignment="1">
      <alignment horizontal="right"/>
    </xf>
    <xf numFmtId="164" fontId="6" fillId="0" borderId="1" xfId="20" applyFont="1" applyBorder="1" applyAlignment="1">
      <alignment horizontal="left" vertical="center"/>
      <protection/>
    </xf>
    <xf numFmtId="164" fontId="6" fillId="0" borderId="2" xfId="20" applyFont="1" applyBorder="1" applyAlignment="1">
      <alignment horizontal="right" vertical="center"/>
      <protection/>
    </xf>
    <xf numFmtId="164" fontId="8" fillId="0" borderId="2" xfId="20" applyFont="1" applyBorder="1" applyAlignment="1">
      <alignment vertical="center" wrapText="1"/>
      <protection/>
    </xf>
    <xf numFmtId="168" fontId="5" fillId="0" borderId="2" xfId="16" applyNumberFormat="1" applyFont="1" applyFill="1" applyBorder="1" applyAlignment="1" applyProtection="1">
      <alignment horizontal="right" vertical="center"/>
      <protection/>
    </xf>
    <xf numFmtId="164" fontId="8" fillId="0" borderId="2" xfId="20" applyFont="1" applyBorder="1" applyAlignment="1">
      <alignment vertical="center"/>
      <protection/>
    </xf>
    <xf numFmtId="168" fontId="6" fillId="0" borderId="2" xfId="20" applyNumberFormat="1" applyFont="1" applyFill="1" applyBorder="1" applyAlignment="1">
      <alignment horizontal="right" vertical="center"/>
      <protection/>
    </xf>
    <xf numFmtId="168" fontId="1" fillId="0" borderId="2" xfId="20" applyNumberFormat="1" applyFont="1" applyFill="1" applyBorder="1" applyAlignment="1">
      <alignment horizontal="right" vertical="center"/>
      <protection/>
    </xf>
    <xf numFmtId="164" fontId="8" fillId="0" borderId="0" xfId="0" applyFont="1" applyAlignment="1">
      <alignment/>
    </xf>
    <xf numFmtId="168" fontId="10" fillId="0" borderId="2" xfId="16" applyNumberFormat="1" applyFont="1" applyFill="1" applyBorder="1" applyAlignment="1" applyProtection="1">
      <alignment horizontal="right" vertical="center"/>
      <protection/>
    </xf>
    <xf numFmtId="164" fontId="0" fillId="0" borderId="2" xfId="0" applyFill="1" applyBorder="1" applyAlignment="1">
      <alignment horizontal="right"/>
    </xf>
    <xf numFmtId="164" fontId="1" fillId="0" borderId="2" xfId="20" applyFont="1" applyFill="1" applyBorder="1" applyAlignment="1">
      <alignment horizontal="right" vertical="center"/>
      <protection/>
    </xf>
    <xf numFmtId="164" fontId="1" fillId="0" borderId="2" xfId="20" applyFont="1" applyBorder="1" applyAlignment="1">
      <alignment horizontal="right" vertical="center"/>
      <protection/>
    </xf>
    <xf numFmtId="164" fontId="8" fillId="0" borderId="2" xfId="20" applyFont="1" applyFill="1" applyBorder="1" applyAlignment="1">
      <alignment vertical="center"/>
      <protection/>
    </xf>
    <xf numFmtId="164" fontId="0" fillId="0" borderId="0" xfId="0" applyFill="1" applyAlignment="1">
      <alignment/>
    </xf>
    <xf numFmtId="164" fontId="0" fillId="2" borderId="0" xfId="20" applyFill="1" applyAlignment="1">
      <alignment vertical="center"/>
      <protection/>
    </xf>
    <xf numFmtId="164" fontId="8" fillId="2" borderId="2" xfId="20" applyFont="1" applyFill="1" applyBorder="1" applyAlignment="1">
      <alignment vertical="center" wrapText="1"/>
      <protection/>
    </xf>
    <xf numFmtId="168" fontId="5" fillId="2" borderId="2" xfId="16" applyNumberFormat="1" applyFont="1" applyFill="1" applyBorder="1" applyAlignment="1" applyProtection="1">
      <alignment horizontal="right" vertical="center"/>
      <protection/>
    </xf>
    <xf numFmtId="168" fontId="6" fillId="2" borderId="2" xfId="20" applyNumberFormat="1" applyFont="1" applyFill="1" applyBorder="1" applyAlignment="1">
      <alignment horizontal="right" vertical="center"/>
      <protection/>
    </xf>
    <xf numFmtId="168" fontId="7" fillId="2" borderId="2" xfId="20" applyNumberFormat="1" applyFont="1" applyFill="1" applyBorder="1" applyAlignment="1">
      <alignment horizontal="right" vertical="center"/>
      <protection/>
    </xf>
    <xf numFmtId="168" fontId="1" fillId="2" borderId="2" xfId="20" applyNumberFormat="1" applyFont="1" applyFill="1" applyBorder="1" applyAlignment="1">
      <alignment horizontal="right" vertical="center"/>
      <protection/>
    </xf>
    <xf numFmtId="164" fontId="0" fillId="2" borderId="0" xfId="0" applyFill="1" applyAlignment="1">
      <alignment/>
    </xf>
    <xf numFmtId="168" fontId="0" fillId="0" borderId="2" xfId="20" applyNumberFormat="1" applyFill="1" applyBorder="1" applyAlignment="1">
      <alignment horizontal="right" vertical="center"/>
      <protection/>
    </xf>
    <xf numFmtId="164" fontId="8" fillId="0" borderId="2" xfId="20" applyFont="1" applyFill="1" applyBorder="1" applyAlignment="1">
      <alignment vertical="center" wrapText="1"/>
      <protection/>
    </xf>
    <xf numFmtId="168" fontId="0" fillId="0" borderId="2" xfId="0" applyNumberFormat="1" applyFill="1" applyBorder="1" applyAlignment="1">
      <alignment horizontal="right"/>
    </xf>
    <xf numFmtId="164" fontId="8" fillId="0" borderId="2" xfId="20" applyFont="1" applyFill="1" applyBorder="1" applyAlignment="1">
      <alignment vertical="center" wrapText="1"/>
      <protection/>
    </xf>
    <xf numFmtId="164" fontId="8" fillId="2" borderId="2" xfId="20" applyFont="1" applyFill="1" applyBorder="1" applyAlignment="1">
      <alignment vertical="center" wrapText="1"/>
      <protection/>
    </xf>
    <xf numFmtId="168" fontId="0" fillId="2" borderId="2" xfId="20" applyNumberFormat="1" applyFill="1" applyBorder="1" applyAlignment="1">
      <alignment horizontal="right" vertical="center"/>
      <protection/>
    </xf>
    <xf numFmtId="168" fontId="0" fillId="0" borderId="2" xfId="20" applyNumberFormat="1" applyBorder="1" applyAlignment="1">
      <alignment horizontal="right" vertical="center"/>
      <protection/>
    </xf>
    <xf numFmtId="164" fontId="0" fillId="0" borderId="2" xfId="20" applyBorder="1" applyAlignment="1">
      <alignment horizontal="right" vertical="center"/>
      <protection/>
    </xf>
    <xf numFmtId="164" fontId="11" fillId="0" borderId="2" xfId="20" applyFont="1" applyBorder="1" applyAlignment="1">
      <alignment vertical="center" wrapText="1"/>
      <protection/>
    </xf>
    <xf numFmtId="168" fontId="6" fillId="0" borderId="2" xfId="16" applyNumberFormat="1" applyFont="1" applyFill="1" applyBorder="1" applyAlignment="1" applyProtection="1">
      <alignment horizontal="right" vertical="center"/>
      <protection/>
    </xf>
    <xf numFmtId="164" fontId="6" fillId="0" borderId="3" xfId="20" applyFont="1" applyFill="1" applyBorder="1" applyAlignment="1">
      <alignment vertical="center"/>
      <protection/>
    </xf>
    <xf numFmtId="168" fontId="6" fillId="0" borderId="5" xfId="16" applyNumberFormat="1" applyFont="1" applyFill="1" applyBorder="1" applyAlignment="1" applyProtection="1">
      <alignment horizontal="right" vertical="center"/>
      <protection/>
    </xf>
    <xf numFmtId="164" fontId="12" fillId="3" borderId="1" xfId="20" applyFont="1" applyFill="1" applyBorder="1" applyAlignment="1">
      <alignment vertical="center"/>
      <protection/>
    </xf>
    <xf numFmtId="168" fontId="6" fillId="3" borderId="1" xfId="16" applyNumberFormat="1" applyFont="1" applyFill="1" applyBorder="1" applyAlignment="1" applyProtection="1">
      <alignment horizontal="right" vertical="center"/>
      <protection/>
    </xf>
    <xf numFmtId="168" fontId="0" fillId="0" borderId="0" xfId="20" applyNumberFormat="1" applyAlignment="1">
      <alignment horizontal="right" vertical="center"/>
      <protection/>
    </xf>
    <xf numFmtId="168" fontId="0" fillId="0" borderId="0" xfId="20" applyNumberFormat="1" applyAlignment="1">
      <alignment vertical="center"/>
      <protection/>
    </xf>
    <xf numFmtId="169" fontId="0" fillId="0" borderId="0" xfId="20" applyNumberFormat="1" applyAlignment="1">
      <alignment vertical="center"/>
      <protection/>
    </xf>
    <xf numFmtId="164" fontId="12" fillId="0" borderId="1" xfId="20" applyFont="1" applyBorder="1" applyAlignment="1">
      <alignment vertical="center"/>
      <protection/>
    </xf>
    <xf numFmtId="168" fontId="6" fillId="0" borderId="1" xfId="16" applyNumberFormat="1" applyFont="1" applyFill="1" applyBorder="1" applyAlignment="1" applyProtection="1">
      <alignment horizontal="right" vertical="center"/>
      <protection/>
    </xf>
    <xf numFmtId="170" fontId="0" fillId="0" borderId="0" xfId="20" applyNumberFormat="1" applyAlignment="1">
      <alignment vertical="center"/>
      <protection/>
    </xf>
    <xf numFmtId="164" fontId="0" fillId="0" borderId="0" xfId="20" applyFont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_Quadro Economic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tabSelected="1" workbookViewId="0" topLeftCell="C22">
      <selection activeCell="H30" sqref="H30"/>
    </sheetView>
  </sheetViews>
  <sheetFormatPr defaultColWidth="8.00390625" defaultRowHeight="20.25" customHeight="1"/>
  <cols>
    <col min="1" max="1" width="4.57421875" style="1" customWidth="1"/>
    <col min="2" max="2" width="70.28125" style="2" customWidth="1"/>
    <col min="3" max="3" width="18.00390625" style="3" customWidth="1"/>
    <col min="4" max="4" width="19.421875" style="1" customWidth="1"/>
    <col min="5" max="5" width="18.00390625" style="4" customWidth="1"/>
    <col min="6" max="8" width="19.57421875" style="1" customWidth="1"/>
    <col min="9" max="9" width="14.140625" style="1" customWidth="1"/>
    <col min="10" max="247" width="9.00390625" style="1" customWidth="1"/>
    <col min="248" max="16384" width="11.57421875" style="0" customWidth="1"/>
  </cols>
  <sheetData>
    <row r="1" spans="2:8" ht="56.25" customHeight="1">
      <c r="B1" s="5" t="s">
        <v>0</v>
      </c>
      <c r="C1" s="5"/>
      <c r="D1" s="5"/>
      <c r="E1" s="5"/>
      <c r="F1" s="5"/>
      <c r="G1" s="5"/>
      <c r="H1" s="5"/>
    </row>
    <row r="2" spans="2:8" ht="27.75" customHeight="1"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</row>
    <row r="3" spans="2:8" ht="22.5" customHeight="1">
      <c r="B3" s="8" t="s">
        <v>8</v>
      </c>
      <c r="C3" s="9">
        <v>0</v>
      </c>
      <c r="D3" s="10"/>
      <c r="E3" s="10"/>
      <c r="F3" s="10"/>
      <c r="G3" s="10"/>
      <c r="H3" s="10"/>
    </row>
    <row r="4" spans="2:8" ht="22.5" customHeight="1">
      <c r="B4" s="11" t="s">
        <v>9</v>
      </c>
      <c r="C4" s="9">
        <v>7675016.351457001</v>
      </c>
      <c r="D4" s="12">
        <f aca="true" t="shared" si="0" ref="D4:D5">C4</f>
        <v>7675016.351457001</v>
      </c>
      <c r="E4" s="13">
        <f aca="true" t="shared" si="1" ref="E4:E9">D4-C4</f>
        <v>0</v>
      </c>
      <c r="F4" s="14"/>
      <c r="G4" s="14">
        <v>3200000</v>
      </c>
      <c r="H4" s="14">
        <f>D4-G4-F4</f>
        <v>4475016.351457001</v>
      </c>
    </row>
    <row r="5" spans="2:8" ht="30.75" customHeight="1">
      <c r="B5" s="11" t="s">
        <v>10</v>
      </c>
      <c r="C5" s="9">
        <v>227142.45</v>
      </c>
      <c r="D5" s="12">
        <f t="shared" si="0"/>
        <v>227142.45</v>
      </c>
      <c r="E5" s="13">
        <f t="shared" si="1"/>
        <v>0</v>
      </c>
      <c r="F5" s="15"/>
      <c r="G5" s="14">
        <v>127170.5</v>
      </c>
      <c r="H5" s="14">
        <f>C5-G5</f>
        <v>99971.95000000001</v>
      </c>
    </row>
    <row r="6" spans="2:8" ht="21" customHeight="1">
      <c r="B6" s="11" t="s">
        <v>11</v>
      </c>
      <c r="C6" s="10">
        <v>7902158.801457001</v>
      </c>
      <c r="D6" s="10">
        <f>D4+D5</f>
        <v>7902158.801457001</v>
      </c>
      <c r="E6" s="15">
        <f t="shared" si="1"/>
        <v>0</v>
      </c>
      <c r="F6" s="15">
        <f>F4+F5</f>
        <v>0</v>
      </c>
      <c r="G6" s="15">
        <f>G4+G5</f>
        <v>3327170.5</v>
      </c>
      <c r="H6" s="15">
        <f>H4+H5</f>
        <v>4574988.301457001</v>
      </c>
    </row>
    <row r="7" spans="2:8" s="16" customFormat="1" ht="32.25" customHeight="1">
      <c r="B7" s="11" t="s">
        <v>12</v>
      </c>
      <c r="C7" s="9">
        <v>227142.45</v>
      </c>
      <c r="D7" s="12">
        <f aca="true" t="shared" si="2" ref="D7:D9">C7</f>
        <v>227142.45</v>
      </c>
      <c r="E7" s="15">
        <f t="shared" si="1"/>
        <v>0</v>
      </c>
      <c r="F7" s="15"/>
      <c r="G7" s="14"/>
      <c r="H7" s="14"/>
    </row>
    <row r="8" spans="2:8" s="16" customFormat="1" ht="22.5" customHeight="1">
      <c r="B8" s="11" t="s">
        <v>13</v>
      </c>
      <c r="C8" s="9">
        <v>49310.359999999986</v>
      </c>
      <c r="D8" s="12">
        <f t="shared" si="2"/>
        <v>49310.359999999986</v>
      </c>
      <c r="E8" s="15">
        <f t="shared" si="1"/>
        <v>0</v>
      </c>
      <c r="F8" s="15"/>
      <c r="G8" s="10"/>
      <c r="H8" s="10"/>
    </row>
    <row r="9" spans="2:8" s="16" customFormat="1" ht="33" customHeight="1">
      <c r="B9" s="11" t="s">
        <v>14</v>
      </c>
      <c r="C9" s="9">
        <v>2281650.94</v>
      </c>
      <c r="D9" s="12">
        <f t="shared" si="2"/>
        <v>2281650.94</v>
      </c>
      <c r="E9" s="15">
        <f t="shared" si="1"/>
        <v>0</v>
      </c>
      <c r="F9" s="15"/>
      <c r="G9" s="10"/>
      <c r="H9" s="10"/>
    </row>
    <row r="10" spans="2:8" s="16" customFormat="1" ht="33" customHeight="1">
      <c r="B10" s="11" t="s">
        <v>15</v>
      </c>
      <c r="C10" s="17">
        <v>3041735.748543001</v>
      </c>
      <c r="D10" s="9">
        <v>3041735.748543001</v>
      </c>
      <c r="E10" s="15"/>
      <c r="F10" s="15"/>
      <c r="G10" s="10"/>
      <c r="H10" s="10"/>
    </row>
    <row r="11" spans="2:8" s="2" customFormat="1" ht="22.5" customHeight="1">
      <c r="B11" s="18" t="s">
        <v>16</v>
      </c>
      <c r="C11" s="19"/>
      <c r="D11" s="19"/>
      <c r="E11" s="15"/>
      <c r="F11" s="15"/>
      <c r="G11" s="19"/>
      <c r="H11" s="19"/>
    </row>
    <row r="12" spans="2:8" s="2" customFormat="1" ht="30" customHeight="1">
      <c r="B12" s="20" t="s">
        <v>17</v>
      </c>
      <c r="C12" s="21">
        <v>300000</v>
      </c>
      <c r="D12" s="13">
        <f aca="true" t="shared" si="3" ref="D12:D13">C12</f>
        <v>300000</v>
      </c>
      <c r="E12" s="15">
        <f aca="true" t="shared" si="4" ref="E12:E21">D12-C12</f>
        <v>0</v>
      </c>
      <c r="F12" s="15"/>
      <c r="G12" s="14">
        <v>100000</v>
      </c>
      <c r="H12" s="14">
        <f aca="true" t="shared" si="5" ref="H12:H21">D12-G12-F12</f>
        <v>200000</v>
      </c>
    </row>
    <row r="13" spans="2:9" s="2" customFormat="1" ht="45" customHeight="1">
      <c r="B13" s="20" t="s">
        <v>18</v>
      </c>
      <c r="C13" s="21">
        <v>550000</v>
      </c>
      <c r="D13" s="13">
        <f t="shared" si="3"/>
        <v>550000</v>
      </c>
      <c r="E13" s="15">
        <f t="shared" si="4"/>
        <v>0</v>
      </c>
      <c r="F13" s="15"/>
      <c r="G13" s="14">
        <v>100000</v>
      </c>
      <c r="H13" s="14">
        <f t="shared" si="5"/>
        <v>450000</v>
      </c>
      <c r="I13" s="1"/>
    </row>
    <row r="14" spans="2:9" s="2" customFormat="1" ht="22.5" customHeight="1">
      <c r="B14" s="22" t="s">
        <v>19</v>
      </c>
      <c r="C14" s="21">
        <v>20000</v>
      </c>
      <c r="D14" s="21">
        <v>20000</v>
      </c>
      <c r="E14" s="15">
        <f t="shared" si="4"/>
        <v>0</v>
      </c>
      <c r="F14" s="15"/>
      <c r="G14" s="14">
        <v>5478.306100000002</v>
      </c>
      <c r="H14" s="14">
        <f t="shared" si="5"/>
        <v>14521.693899999998</v>
      </c>
      <c r="I14" s="1"/>
    </row>
    <row r="15" spans="2:9" s="2" customFormat="1" ht="22.5" customHeight="1">
      <c r="B15" s="22" t="s">
        <v>20</v>
      </c>
      <c r="C15" s="21">
        <v>73184.8</v>
      </c>
      <c r="D15" s="13">
        <f aca="true" t="shared" si="6" ref="D15:D18">C15</f>
        <v>73184.8</v>
      </c>
      <c r="E15" s="15">
        <f t="shared" si="4"/>
        <v>0</v>
      </c>
      <c r="F15" s="23"/>
      <c r="G15" s="24">
        <v>73184.8</v>
      </c>
      <c r="H15" s="14">
        <f t="shared" si="5"/>
        <v>0</v>
      </c>
      <c r="I15" s="1"/>
    </row>
    <row r="16" spans="2:9" s="2" customFormat="1" ht="22.5" customHeight="1">
      <c r="B16" s="25" t="s">
        <v>21</v>
      </c>
      <c r="C16" s="26">
        <v>2369.54</v>
      </c>
      <c r="D16" s="13">
        <f t="shared" si="6"/>
        <v>2369.54</v>
      </c>
      <c r="E16" s="15">
        <f t="shared" si="4"/>
        <v>0</v>
      </c>
      <c r="F16" s="24">
        <v>2369.54</v>
      </c>
      <c r="G16" s="27"/>
      <c r="H16" s="14">
        <f t="shared" si="5"/>
        <v>0</v>
      </c>
      <c r="I16" s="1"/>
    </row>
    <row r="17" spans="2:9" s="2" customFormat="1" ht="22.5" customHeight="1">
      <c r="B17" s="22" t="s">
        <v>22</v>
      </c>
      <c r="C17" s="26">
        <v>3336.33</v>
      </c>
      <c r="D17" s="13">
        <f t="shared" si="6"/>
        <v>3336.33</v>
      </c>
      <c r="E17" s="15">
        <f t="shared" si="4"/>
        <v>0</v>
      </c>
      <c r="F17" s="23"/>
      <c r="G17" s="24">
        <v>3336.33</v>
      </c>
      <c r="H17" s="14">
        <f t="shared" si="5"/>
        <v>0</v>
      </c>
      <c r="I17" s="1"/>
    </row>
    <row r="18" spans="2:9" s="2" customFormat="1" ht="22.5" customHeight="1">
      <c r="B18" s="22" t="s">
        <v>23</v>
      </c>
      <c r="C18" s="26">
        <v>6650.82</v>
      </c>
      <c r="D18" s="13">
        <f t="shared" si="6"/>
        <v>6650.82</v>
      </c>
      <c r="E18" s="15">
        <f t="shared" si="4"/>
        <v>0</v>
      </c>
      <c r="F18" s="23"/>
      <c r="G18" s="24">
        <v>6650.82</v>
      </c>
      <c r="H18" s="14">
        <f t="shared" si="5"/>
        <v>0</v>
      </c>
      <c r="I18" s="1"/>
    </row>
    <row r="19" spans="2:8" ht="22.5" customHeight="1">
      <c r="B19" s="22" t="s">
        <v>24</v>
      </c>
      <c r="C19" s="21">
        <v>381488</v>
      </c>
      <c r="D19" s="21">
        <v>381488</v>
      </c>
      <c r="E19" s="15">
        <f t="shared" si="4"/>
        <v>0</v>
      </c>
      <c r="F19" s="23"/>
      <c r="G19" s="28"/>
      <c r="H19" s="14">
        <f t="shared" si="5"/>
        <v>381488</v>
      </c>
    </row>
    <row r="20" spans="2:8" ht="22.5" customHeight="1">
      <c r="B20" s="22" t="s">
        <v>25</v>
      </c>
      <c r="C20" s="21">
        <v>100000</v>
      </c>
      <c r="D20" s="13">
        <f aca="true" t="shared" si="7" ref="D20:D21">C20</f>
        <v>100000</v>
      </c>
      <c r="E20" s="15">
        <f t="shared" si="4"/>
        <v>0</v>
      </c>
      <c r="F20" s="15"/>
      <c r="G20" s="14">
        <v>100000</v>
      </c>
      <c r="H20" s="14">
        <f t="shared" si="5"/>
        <v>0</v>
      </c>
    </row>
    <row r="21" spans="2:8" ht="22.5" customHeight="1">
      <c r="B21" s="22" t="s">
        <v>26</v>
      </c>
      <c r="C21" s="21">
        <v>100000</v>
      </c>
      <c r="D21" s="13">
        <f t="shared" si="7"/>
        <v>100000</v>
      </c>
      <c r="E21" s="15">
        <f t="shared" si="4"/>
        <v>0</v>
      </c>
      <c r="F21" s="15"/>
      <c r="G21" s="14">
        <v>100000</v>
      </c>
      <c r="H21" s="14">
        <f t="shared" si="5"/>
        <v>0</v>
      </c>
    </row>
    <row r="22" spans="2:8" ht="22.5" customHeight="1">
      <c r="B22" s="22"/>
      <c r="C22" s="21"/>
      <c r="D22" s="15"/>
      <c r="E22" s="15"/>
      <c r="F22" s="15"/>
      <c r="G22" s="14"/>
      <c r="H22" s="14"/>
    </row>
    <row r="23" spans="2:78" ht="30" customHeight="1">
      <c r="B23" s="22" t="s">
        <v>27</v>
      </c>
      <c r="C23" s="21">
        <v>109438.94550000002</v>
      </c>
      <c r="D23" s="21">
        <v>109438.94550000002</v>
      </c>
      <c r="E23" s="15">
        <f aca="true" t="shared" si="8" ref="E23:E38">D23-C23</f>
        <v>0</v>
      </c>
      <c r="F23" s="15"/>
      <c r="G23" s="29"/>
      <c r="H23" s="14">
        <f aca="true" t="shared" si="9" ref="H23:H25">D23-G23-F23</f>
        <v>109438.94550000002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</row>
    <row r="24" spans="2:256" s="16" customFormat="1" ht="30" customHeight="1">
      <c r="B24" s="30" t="s">
        <v>28</v>
      </c>
      <c r="C24" s="21">
        <v>218877.89100000003</v>
      </c>
      <c r="D24" s="21">
        <f>218877.891</f>
        <v>218877.891</v>
      </c>
      <c r="E24" s="23">
        <f t="shared" si="8"/>
        <v>0</v>
      </c>
      <c r="F24" s="23"/>
      <c r="G24" s="27"/>
      <c r="H24" s="24">
        <f t="shared" si="9"/>
        <v>218877.891</v>
      </c>
      <c r="IN24" s="31"/>
      <c r="IO24" s="31"/>
      <c r="IP24" s="31"/>
      <c r="IQ24" s="31"/>
      <c r="IR24" s="31"/>
      <c r="IS24" s="31"/>
      <c r="IT24" s="31"/>
      <c r="IU24" s="31"/>
      <c r="IV24" s="31"/>
    </row>
    <row r="25" spans="2:256" s="32" customFormat="1" ht="30" customHeight="1">
      <c r="B25" s="33" t="s">
        <v>29</v>
      </c>
      <c r="C25" s="34">
        <v>190977.71</v>
      </c>
      <c r="D25" s="34">
        <f>190587.71+390-D33</f>
        <v>142128.90999999997</v>
      </c>
      <c r="E25" s="35">
        <f t="shared" si="8"/>
        <v>-48848.80000000002</v>
      </c>
      <c r="F25" s="35"/>
      <c r="G25" s="36">
        <v>54575.25</v>
      </c>
      <c r="H25" s="37">
        <f t="shared" si="9"/>
        <v>87553.65999999997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2:78" ht="30" customHeight="1">
      <c r="B26" s="20" t="s">
        <v>30</v>
      </c>
      <c r="C26" s="21">
        <v>49483.2</v>
      </c>
      <c r="D26" s="21">
        <v>49483.2</v>
      </c>
      <c r="E26" s="15">
        <f t="shared" si="8"/>
        <v>0</v>
      </c>
      <c r="F26" s="39">
        <v>31720</v>
      </c>
      <c r="G26" s="39">
        <v>17763.2</v>
      </c>
      <c r="H26" s="24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</row>
    <row r="27" spans="2:78" ht="30" customHeight="1">
      <c r="B27" s="20" t="s">
        <v>31</v>
      </c>
      <c r="C27" s="21">
        <v>6710</v>
      </c>
      <c r="D27" s="21">
        <v>6710</v>
      </c>
      <c r="E27" s="15">
        <f t="shared" si="8"/>
        <v>0</v>
      </c>
      <c r="F27" s="39">
        <v>6710</v>
      </c>
      <c r="G27" s="27"/>
      <c r="H27" s="14">
        <f aca="true" t="shared" si="10" ref="H27:H29">D27-G27-F27</f>
        <v>0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</row>
    <row r="28" spans="2:78" ht="30" customHeight="1">
      <c r="B28" s="20" t="s">
        <v>32</v>
      </c>
      <c r="C28" s="21">
        <v>15860</v>
      </c>
      <c r="D28" s="21">
        <v>15860</v>
      </c>
      <c r="E28" s="15">
        <f t="shared" si="8"/>
        <v>0</v>
      </c>
      <c r="F28" s="39">
        <v>15860</v>
      </c>
      <c r="G28" s="27"/>
      <c r="H28" s="14">
        <f t="shared" si="10"/>
        <v>0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</row>
    <row r="29" spans="2:78" ht="30" customHeight="1">
      <c r="B29" s="40" t="s">
        <v>33</v>
      </c>
      <c r="C29" s="21">
        <v>49736.96</v>
      </c>
      <c r="D29" s="21">
        <v>49736.96</v>
      </c>
      <c r="E29" s="23">
        <f t="shared" si="8"/>
        <v>0</v>
      </c>
      <c r="F29" s="39"/>
      <c r="G29" s="41">
        <v>49736.96</v>
      </c>
      <c r="H29" s="14">
        <f t="shared" si="10"/>
        <v>0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</row>
    <row r="30" spans="2:8" s="16" customFormat="1" ht="30" customHeight="1">
      <c r="B30" s="42" t="s">
        <v>34</v>
      </c>
      <c r="C30" s="21">
        <v>40560</v>
      </c>
      <c r="D30" s="21">
        <v>40560</v>
      </c>
      <c r="E30" s="23">
        <f t="shared" si="8"/>
        <v>0</v>
      </c>
      <c r="F30" s="23"/>
      <c r="G30" s="39">
        <v>16224</v>
      </c>
      <c r="H30" s="24">
        <v>24336</v>
      </c>
    </row>
    <row r="31" spans="2:8" s="16" customFormat="1" ht="30" customHeight="1">
      <c r="B31" s="42" t="s">
        <v>35</v>
      </c>
      <c r="C31" s="21">
        <v>4268.29</v>
      </c>
      <c r="D31" s="21">
        <v>4268.29</v>
      </c>
      <c r="E31" s="23">
        <f t="shared" si="8"/>
        <v>0</v>
      </c>
      <c r="F31" s="23"/>
      <c r="G31" s="39">
        <v>4268.29</v>
      </c>
      <c r="H31" s="14">
        <f aca="true" t="shared" si="11" ref="H31:H37">D31-G31-F31</f>
        <v>0</v>
      </c>
    </row>
    <row r="32" spans="2:8" s="16" customFormat="1" ht="30" customHeight="1">
      <c r="B32" s="42" t="s">
        <v>36</v>
      </c>
      <c r="C32" s="21">
        <v>48468.16</v>
      </c>
      <c r="D32" s="21">
        <v>48468.16</v>
      </c>
      <c r="E32" s="23">
        <f t="shared" si="8"/>
        <v>0</v>
      </c>
      <c r="F32" s="23"/>
      <c r="G32" s="39">
        <v>48468.16</v>
      </c>
      <c r="H32" s="14">
        <f t="shared" si="11"/>
        <v>0</v>
      </c>
    </row>
    <row r="33" spans="2:78" s="32" customFormat="1" ht="30" customHeight="1">
      <c r="B33" s="43" t="s">
        <v>37</v>
      </c>
      <c r="C33" s="34">
        <v>0</v>
      </c>
      <c r="D33" s="34">
        <v>48848.8</v>
      </c>
      <c r="E33" s="35">
        <f t="shared" si="8"/>
        <v>48848.8</v>
      </c>
      <c r="F33" s="35"/>
      <c r="G33" s="44">
        <v>12688</v>
      </c>
      <c r="H33" s="37">
        <f t="shared" si="11"/>
        <v>36160.8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</row>
    <row r="34" spans="2:78" ht="30" customHeight="1">
      <c r="B34" s="22" t="s">
        <v>38</v>
      </c>
      <c r="C34" s="21">
        <v>12038</v>
      </c>
      <c r="D34" s="21">
        <v>12038</v>
      </c>
      <c r="E34" s="15">
        <f t="shared" si="8"/>
        <v>0</v>
      </c>
      <c r="F34" s="23"/>
      <c r="G34" s="39">
        <v>12038</v>
      </c>
      <c r="H34" s="14">
        <f t="shared" si="11"/>
        <v>0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</row>
    <row r="35" spans="2:78" ht="22.5" customHeight="1">
      <c r="B35" s="20" t="s">
        <v>39</v>
      </c>
      <c r="C35" s="21">
        <v>5325.99</v>
      </c>
      <c r="D35" s="21">
        <v>5325.99</v>
      </c>
      <c r="E35" s="15">
        <f t="shared" si="8"/>
        <v>0</v>
      </c>
      <c r="F35" s="39">
        <v>5325.99</v>
      </c>
      <c r="G35" s="39"/>
      <c r="H35" s="14">
        <f t="shared" si="11"/>
        <v>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</row>
    <row r="36" spans="2:8" ht="22.5" customHeight="1">
      <c r="B36" s="20" t="s">
        <v>40</v>
      </c>
      <c r="C36" s="21">
        <v>9674.01</v>
      </c>
      <c r="D36" s="21">
        <v>9674.01</v>
      </c>
      <c r="E36" s="15">
        <f t="shared" si="8"/>
        <v>0</v>
      </c>
      <c r="F36" s="15"/>
      <c r="G36" s="45">
        <v>9674.01</v>
      </c>
      <c r="H36" s="14">
        <f t="shared" si="11"/>
        <v>0</v>
      </c>
    </row>
    <row r="37" spans="2:8" ht="28.5" customHeight="1">
      <c r="B37" s="20" t="s">
        <v>41</v>
      </c>
      <c r="C37" s="21">
        <v>50000</v>
      </c>
      <c r="D37" s="21">
        <v>50000</v>
      </c>
      <c r="E37" s="15">
        <f t="shared" si="8"/>
        <v>0</v>
      </c>
      <c r="F37" s="15"/>
      <c r="G37" s="46"/>
      <c r="H37" s="14">
        <f t="shared" si="11"/>
        <v>50000</v>
      </c>
    </row>
    <row r="38" spans="2:8" ht="28.5" customHeight="1">
      <c r="B38" s="20" t="s">
        <v>42</v>
      </c>
      <c r="C38" s="21">
        <v>1738474.9363205403</v>
      </c>
      <c r="D38" s="15">
        <f>0.22*D6</f>
        <v>1738474.9363205403</v>
      </c>
      <c r="E38" s="15">
        <f t="shared" si="8"/>
        <v>0</v>
      </c>
      <c r="F38" s="15">
        <f>0.22*F6</f>
        <v>0</v>
      </c>
      <c r="G38" s="15">
        <f>0.22*G6</f>
        <v>731977.51</v>
      </c>
      <c r="H38" s="15">
        <f>0.22*H6</f>
        <v>1006497.4263205403</v>
      </c>
    </row>
    <row r="39" spans="2:8" ht="22.5" customHeight="1">
      <c r="B39" s="47" t="s">
        <v>11</v>
      </c>
      <c r="C39" s="48">
        <v>4086923.5828205403</v>
      </c>
      <c r="D39" s="48">
        <f>SUM(D12:D38)</f>
        <v>4086923.5828205403</v>
      </c>
      <c r="E39" s="15">
        <f>SUM(E12:E38)</f>
        <v>0</v>
      </c>
      <c r="F39" s="48">
        <f>SUM(F12:F38)</f>
        <v>61985.53</v>
      </c>
      <c r="G39" s="48">
        <f>SUM(G12:G38)</f>
        <v>1446063.6361</v>
      </c>
      <c r="H39" s="48">
        <f>SUM(H12:H38)</f>
        <v>2578874.4167205403</v>
      </c>
    </row>
    <row r="40" spans="2:8" ht="24.75" customHeight="1">
      <c r="B40" s="49" t="s">
        <v>43</v>
      </c>
      <c r="C40" s="50">
        <v>11989082.384277541</v>
      </c>
      <c r="D40" s="50">
        <f>D6+D39</f>
        <v>11989082.384277541</v>
      </c>
      <c r="E40" s="23">
        <f>E39+E6</f>
        <v>0</v>
      </c>
      <c r="F40" s="23">
        <f>F39+F6</f>
        <v>61985.53</v>
      </c>
      <c r="G40" s="23">
        <f>G39+G6</f>
        <v>4773234.1361</v>
      </c>
      <c r="H40" s="23">
        <f>H39+H6</f>
        <v>7153862.718177541</v>
      </c>
    </row>
    <row r="41" spans="2:9" ht="20.25" customHeight="1">
      <c r="B41" s="51" t="s">
        <v>44</v>
      </c>
      <c r="C41" s="52">
        <v>3710917.61</v>
      </c>
      <c r="D41" s="52">
        <v>3710917.61</v>
      </c>
      <c r="E41" s="53"/>
      <c r="G41" s="54"/>
      <c r="H41" s="54"/>
      <c r="I41" s="55"/>
    </row>
    <row r="42" spans="2:8" ht="20.25" customHeight="1">
      <c r="B42" s="56" t="s">
        <v>45</v>
      </c>
      <c r="C42" s="57">
        <v>15700000.00427754</v>
      </c>
      <c r="D42" s="57">
        <f>D40+D41+0.01</f>
        <v>15700000.00427754</v>
      </c>
      <c r="G42" s="55"/>
      <c r="H42" s="55"/>
    </row>
    <row r="43" spans="7:8" ht="20.25" customHeight="1">
      <c r="G43" s="54"/>
      <c r="H43" s="55"/>
    </row>
    <row r="44" spans="4:7" ht="20.25" customHeight="1">
      <c r="D44" s="55"/>
      <c r="G44" s="55"/>
    </row>
    <row r="45" ht="20.25" customHeight="1">
      <c r="G45" s="55"/>
    </row>
    <row r="46" ht="20.25" customHeight="1">
      <c r="D46" s="58"/>
    </row>
    <row r="47" spans="4:5" ht="20.25" customHeight="1">
      <c r="D47" s="58"/>
      <c r="E47" s="59"/>
    </row>
    <row r="48" ht="20.25" customHeight="1">
      <c r="D48" s="58"/>
    </row>
    <row r="49" ht="20.25" customHeight="1">
      <c r="E49" s="59"/>
    </row>
    <row r="50" ht="20.25" customHeight="1">
      <c r="D50" s="58"/>
    </row>
    <row r="51" ht="20.25" customHeight="1">
      <c r="D51" s="55"/>
    </row>
    <row r="58" ht="20.25" customHeight="1">
      <c r="A58" s="1">
        <v>0</v>
      </c>
    </row>
    <row r="65521" ht="12.75" customHeight="1"/>
    <row r="65522" ht="12.75" customHeight="1"/>
    <row r="65523" ht="12.75" customHeight="1"/>
    <row r="65524" ht="12.75" customHeight="1"/>
    <row r="65525" ht="12.75" customHeight="1"/>
  </sheetData>
  <sheetProtection selectLockedCells="1" selectUnlockedCells="1"/>
  <mergeCells count="1">
    <mergeCell ref="B1:H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2019-10-14T09:57:54Z</dcterms:created>
  <dcterms:modified xsi:type="dcterms:W3CDTF">2019-10-14T10:24:06Z</dcterms:modified>
  <cp:category/>
  <cp:version/>
  <cp:contentType/>
  <cp:contentStatus/>
  <cp:revision>3</cp:revision>
</cp:coreProperties>
</file>